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Projekty\2024\23_36 Rekonstrukce místních komunikací v obci Mělice, 1. etapa_30.6.2024\8. Tisk\F. Soupis prací_neoceněný\"/>
    </mc:Choice>
  </mc:AlternateContent>
  <xr:revisionPtr revIDLastSave="0" documentId="13_ncr:1_{2CFF3F7D-98B2-4E8D-A3AD-7B92D03D69EC}" xr6:coauthVersionLast="47" xr6:coauthVersionMax="47" xr10:uidLastSave="{00000000-0000-0000-0000-000000000000}"/>
  <bookViews>
    <workbookView xWindow="38280" yWindow="-120" windowWidth="38640" windowHeight="21390" xr2:uid="{00000000-000D-0000-FFFF-FFFF00000000}"/>
  </bookViews>
  <sheets>
    <sheet name="Rekapitulace" sheetId="5" r:id="rId1"/>
    <sheet name="010" sheetId="2" r:id="rId2"/>
    <sheet name="SO101" sheetId="3" r:id="rId3"/>
    <sheet name="SO40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4" l="1"/>
  <c r="C12" i="5" s="1"/>
  <c r="I8" i="4"/>
  <c r="I9" i="4"/>
  <c r="O9" i="4" s="1"/>
  <c r="D12" i="5" s="1"/>
  <c r="I238" i="3"/>
  <c r="O327" i="3"/>
  <c r="I327" i="3"/>
  <c r="O323" i="3"/>
  <c r="I323" i="3"/>
  <c r="I319" i="3"/>
  <c r="O319" i="3" s="1"/>
  <c r="I315" i="3"/>
  <c r="O315" i="3" s="1"/>
  <c r="I311" i="3"/>
  <c r="O311" i="3" s="1"/>
  <c r="I307" i="3"/>
  <c r="O307" i="3" s="1"/>
  <c r="O303" i="3"/>
  <c r="I303" i="3"/>
  <c r="O299" i="3"/>
  <c r="I299" i="3"/>
  <c r="I295" i="3"/>
  <c r="O295" i="3" s="1"/>
  <c r="I291" i="3"/>
  <c r="O291" i="3" s="1"/>
  <c r="I287" i="3"/>
  <c r="O287" i="3" s="1"/>
  <c r="I283" i="3"/>
  <c r="O283" i="3" s="1"/>
  <c r="O279" i="3"/>
  <c r="I279" i="3"/>
  <c r="O275" i="3"/>
  <c r="I275" i="3"/>
  <c r="I271" i="3"/>
  <c r="O271" i="3" s="1"/>
  <c r="I267" i="3"/>
  <c r="O267" i="3" s="1"/>
  <c r="I263" i="3"/>
  <c r="O263" i="3" s="1"/>
  <c r="I259" i="3"/>
  <c r="O259" i="3" s="1"/>
  <c r="O255" i="3"/>
  <c r="I255" i="3"/>
  <c r="O251" i="3"/>
  <c r="I251" i="3"/>
  <c r="I247" i="3"/>
  <c r="O247" i="3" s="1"/>
  <c r="I243" i="3"/>
  <c r="O243" i="3" s="1"/>
  <c r="I239" i="3"/>
  <c r="O239" i="3" s="1"/>
  <c r="I209" i="3"/>
  <c r="O234" i="3"/>
  <c r="I234" i="3"/>
  <c r="I230" i="3"/>
  <c r="O230" i="3" s="1"/>
  <c r="O226" i="3"/>
  <c r="I226" i="3"/>
  <c r="I222" i="3"/>
  <c r="O222" i="3" s="1"/>
  <c r="I218" i="3"/>
  <c r="O218" i="3" s="1"/>
  <c r="I214" i="3"/>
  <c r="O214" i="3" s="1"/>
  <c r="O210" i="3"/>
  <c r="I210" i="3"/>
  <c r="I188" i="3"/>
  <c r="O205" i="3"/>
  <c r="I205" i="3"/>
  <c r="I201" i="3"/>
  <c r="O201" i="3" s="1"/>
  <c r="I197" i="3"/>
  <c r="O197" i="3" s="1"/>
  <c r="I193" i="3"/>
  <c r="O193" i="3" s="1"/>
  <c r="I189" i="3"/>
  <c r="O189" i="3" s="1"/>
  <c r="I184" i="3"/>
  <c r="O184" i="3" s="1"/>
  <c r="O180" i="3"/>
  <c r="I180" i="3"/>
  <c r="I176" i="3"/>
  <c r="O176" i="3" s="1"/>
  <c r="I172" i="3"/>
  <c r="O172" i="3" s="1"/>
  <c r="I168" i="3"/>
  <c r="O168" i="3" s="1"/>
  <c r="O164" i="3"/>
  <c r="I164" i="3"/>
  <c r="I160" i="3"/>
  <c r="O160" i="3" s="1"/>
  <c r="O156" i="3"/>
  <c r="I156" i="3"/>
  <c r="I152" i="3"/>
  <c r="O152" i="3" s="1"/>
  <c r="I148" i="3"/>
  <c r="O148" i="3" s="1"/>
  <c r="I144" i="3"/>
  <c r="O144" i="3" s="1"/>
  <c r="O140" i="3"/>
  <c r="I140" i="3"/>
  <c r="I136" i="3"/>
  <c r="I135" i="3" s="1"/>
  <c r="I126" i="3"/>
  <c r="I131" i="3"/>
  <c r="O131" i="3" s="1"/>
  <c r="I127" i="3"/>
  <c r="O127" i="3" s="1"/>
  <c r="I122" i="3"/>
  <c r="O122" i="3" s="1"/>
  <c r="O118" i="3"/>
  <c r="I118" i="3"/>
  <c r="I114" i="3"/>
  <c r="O114" i="3" s="1"/>
  <c r="O110" i="3"/>
  <c r="I110" i="3"/>
  <c r="I106" i="3"/>
  <c r="O106" i="3" s="1"/>
  <c r="I102" i="3"/>
  <c r="O102" i="3" s="1"/>
  <c r="I98" i="3"/>
  <c r="O98" i="3" s="1"/>
  <c r="O94" i="3"/>
  <c r="I94" i="3"/>
  <c r="I90" i="3"/>
  <c r="O90" i="3" s="1"/>
  <c r="O86" i="3"/>
  <c r="I86" i="3"/>
  <c r="I82" i="3"/>
  <c r="O82" i="3" s="1"/>
  <c r="I78" i="3"/>
  <c r="O78" i="3" s="1"/>
  <c r="I74" i="3"/>
  <c r="O74" i="3" s="1"/>
  <c r="O70" i="3"/>
  <c r="I70" i="3"/>
  <c r="I66" i="3"/>
  <c r="O66" i="3" s="1"/>
  <c r="O62" i="3"/>
  <c r="I62" i="3"/>
  <c r="I58" i="3"/>
  <c r="O58" i="3" s="1"/>
  <c r="I54" i="3"/>
  <c r="O54" i="3" s="1"/>
  <c r="I50" i="3"/>
  <c r="O50" i="3" s="1"/>
  <c r="O46" i="3"/>
  <c r="I46" i="3"/>
  <c r="I42" i="3"/>
  <c r="O42" i="3" s="1"/>
  <c r="O38" i="3"/>
  <c r="I38" i="3"/>
  <c r="I34" i="3"/>
  <c r="O34" i="3" s="1"/>
  <c r="I30" i="3"/>
  <c r="O30" i="3" s="1"/>
  <c r="I26" i="3"/>
  <c r="O26" i="3" s="1"/>
  <c r="I8" i="3"/>
  <c r="I21" i="3"/>
  <c r="O21" i="3" s="1"/>
  <c r="I17" i="3"/>
  <c r="O17" i="3" s="1"/>
  <c r="I13" i="3"/>
  <c r="O13" i="3" s="1"/>
  <c r="I9" i="3"/>
  <c r="O9" i="3" s="1"/>
  <c r="I8" i="2"/>
  <c r="I3" i="2" s="1"/>
  <c r="C10" i="5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I9" i="2"/>
  <c r="O9" i="2" s="1"/>
  <c r="D10" i="5" s="1"/>
  <c r="E10" i="5" l="1"/>
  <c r="D11" i="5"/>
  <c r="E12" i="5"/>
  <c r="I25" i="3"/>
  <c r="I3" i="3" s="1"/>
  <c r="C11" i="5" s="1"/>
  <c r="O136" i="3"/>
  <c r="E11" i="5" l="1"/>
  <c r="C6" i="5"/>
  <c r="C7" i="5"/>
</calcChain>
</file>

<file path=xl/sharedStrings.xml><?xml version="1.0" encoding="utf-8"?>
<sst xmlns="http://schemas.openxmlformats.org/spreadsheetml/2006/main" count="1150" uniqueCount="430">
  <si>
    <t>EstiCon</t>
  </si>
  <si>
    <t xml:space="preserve">Firma: </t>
  </si>
  <si>
    <t>Rekapitulace ceny</t>
  </si>
  <si>
    <t>Stavba: 23_36 - Rekonstrukce místních komunikací v obci Mělice, 1. 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</si>
  <si>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</si>
  <si>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</si>
  <si>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</si>
  <si>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</si>
  <si>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</si>
  <si>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</si>
  <si>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</si>
  <si>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010</t>
  </si>
  <si>
    <t>VEDLEJŠÍ A OSTATNÍ NÁKLADY</t>
  </si>
  <si>
    <t>SO101</t>
  </si>
  <si>
    <t>KOMUNIKACE</t>
  </si>
  <si>
    <t>SO401</t>
  </si>
  <si>
    <t>VEŘEJNÉ OSVĚTLENÍ</t>
  </si>
  <si>
    <t>Soupis prací objektu</t>
  </si>
  <si>
    <t>S</t>
  </si>
  <si>
    <t>Stavba:</t>
  </si>
  <si>
    <t>23_36</t>
  </si>
  <si>
    <t>Rekonstrukce místních komunikací v obci Mělice, 1. 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</si>
  <si>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</si>
  <si>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</si>
  <si>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</si>
  <si>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</si>
  <si>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</si>
  <si>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</si>
  <si>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</si>
  <si>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</si>
  <si>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</si>
  <si>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</si>
  <si>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</si>
  <si>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</si>
  <si>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</si>
  <si>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</si>
  <si>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</si>
  <si>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</si>
  <si>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</si>
  <si>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</si>
  <si>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</si>
  <si>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</si>
  <si>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</si>
  <si>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OTSKP ~ 2024</t>
  </si>
  <si>
    <t>PP</t>
  </si>
  <si>
    <t>Řízení dopravy po dobu realizace stavby vč. přechodného dopravního značení (dodávka, osazení, pravidelná kontrola, údržba a obnova během realizace stavby, nájem a odstranění) a zajištění jeho povolení (stanovení přechodné úpravy provozu) dle vlastního návrhu v souladu s harmonogramem stavby.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</si>
  <si>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</si>
  <si>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</si>
  <si>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</si>
  <si>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</si>
  <si>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</si>
  <si>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</si>
  <si>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HM</t>
  </si>
  <si>
    <t>- vytyčení stávajících IS
- kopané sondy pro ověření polohy IS (včetně jejich zasypání a uvedení povrchu do původního stavu)
- dočasná ochrana stávajících vedení</t>
  </si>
  <si>
    <t>260/100 = 2,600 [A]</t>
  </si>
  <si>
    <t>Položka zahrnuje:
- veškeré náklady spojené s ochranou inženýrských sítí
Položka nezahrnuje:
- x</t>
  </si>
  <si>
    <t>02911</t>
  </si>
  <si>
    <t>OSTATNÍ POŽADAVKY - GEODETICKÉ ZAMĚŘENÍ</t>
  </si>
  <si>
    <t>Geodetické zaměření skutečného stavu DSPS_x000D_
- SO101 - polohopis_x000D_
- SO401 - kabel i stožáry</t>
  </si>
  <si>
    <t>zahrnuje veškeré náklady spojené s objednatelem požadovanými pracemi</t>
  </si>
  <si>
    <t>029114</t>
  </si>
  <si>
    <t>R</t>
  </si>
  <si>
    <t>OSTATNÍ POŽADAVKY - VYTYČENÍ STAVBY</t>
  </si>
  <si>
    <t>dle potřeby zhotovitele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</si>
  <si>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</si>
  <si>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02944</t>
  </si>
  <si>
    <t>OSTAT POŽADAVKY - DOKUMENTACE SKUTEČ PROVEDENÍ V DIGIT FORMĚ</t>
  </si>
  <si>
    <t>počet paré dle požadavku investora</t>
  </si>
  <si>
    <t>03100</t>
  </si>
  <si>
    <t>ZAŘÍZENÍ STAVENIŠTĚ - ZŘÍZENÍ, PROVOZ, DEMONTÁŽ</t>
  </si>
  <si>
    <t>v rozsahu dle potřeby zhotovitele a platných předpisů (značení a informační tabule, zábrany, lávky, oplocení, WC, ochrana materiálu, úklid staveniště... )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</si>
  <si>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</si>
  <si>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</si>
  <si>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</si>
  <si>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>Veškěré náklady spojené se zajištěním přístupu do okolních nemovitostí a pro 
zajištění bezpečných komunikací v protoru staveniště po celou dobu výstavby.</t>
  </si>
  <si>
    <t>zahrnuje objednatelem povolené náklady na požadovaná zařízení zhotovitele</t>
  </si>
  <si>
    <t>014111</t>
  </si>
  <si>
    <t>POPLATKY ZA SKLÁDKU TYP S-IO (INERTNÍ ODPAD)</t>
  </si>
  <si>
    <t>M3</t>
  </si>
  <si>
    <t>na trvalou skládku</t>
  </si>
  <si>
    <t>Drn a ornice z pol. 11130 na trvalou skládku 60,1 = 60,100 [A]_x000D_
Zemina z pol. 12373.A, 12373.B a 13273 na trvalou skládku 335,383+192,068+105,19 = 632,641 [B]_x000D_
Celkové množství = 692,741</t>
  </si>
  <si>
    <t>zahrnuje veškeré poplatky provozovateli skládky související s uložením odpadu na skládce.</t>
  </si>
  <si>
    <t>014121</t>
  </si>
  <si>
    <t>POPLATKY ZA SKLÁDKU TYP S-OO (OSTATNÍ ODPAD)</t>
  </si>
  <si>
    <t>Přebytek vybouraných kamenitých vrstev z pol. 11332.A 145,059 = 145,059 [A]</t>
  </si>
  <si>
    <t>Položka zahrnuje:
- veškeré poplatky provozovateli skládky související s uložením odpadu na skládce.
Položka nezahrnuje:
- x</t>
  </si>
  <si>
    <t>014211</t>
  </si>
  <si>
    <t>POPLATKY ZA ZEMNÍK - ORNICE</t>
  </si>
  <si>
    <t>Nákup ornice pro dokončovací práce</t>
  </si>
  <si>
    <t>76,035 = 76,035 [A]</t>
  </si>
  <si>
    <t>Položka zahrnuje:
- veškeré poplatky majiteli zemníku související s nákupem zeminy (nikoliv s otvírkou zemníku)
Položka nezahrnuje:
- x</t>
  </si>
  <si>
    <t>02620</t>
  </si>
  <si>
    <t>ZKOUŠENÍ KONSTRUKCÍ A PRACÍ NEZÁVISLOU ZKUŠEBNOU</t>
  </si>
  <si>
    <t>KS</t>
  </si>
  <si>
    <t>Provedení statických zatěžovacích zkoušek pro ověření únosnosti po zhutnění vrstvy nebo zemná pláňě</t>
  </si>
  <si>
    <t>Chodník - na zemní pláni 1 = 1,000 [A]_x000D_
Chodník - na ŠD 1 = 1,000 [B]_x000D_
Vjezdy a odstavné plochy  - na zemní pláni 1 = 1,000 [C]_x000D_
Vjezdy a odstavné plochy - na ŠD 1 = 1,000 [D]_x000D_
Vozovka - 1 ks / 100 m - na zemní pláni 3 = 3,000 [E]_x000D_
Vozovka - 1 ks / 100 m - na ŠD 3 = 3,000 [F]_x000D_
Celkové množství = 10,000</t>
  </si>
  <si>
    <t>Položka zahrnuje:
- veškeré náklady spojené s objednatelem požadovanými zkouškami
Položka nezahrnuje:
- x</t>
  </si>
  <si>
    <t>1</t>
  </si>
  <si>
    <t>Zemní práce</t>
  </si>
  <si>
    <t>11130</t>
  </si>
  <si>
    <t>SEJMUTÍ DRNU</t>
  </si>
  <si>
    <t>M2</t>
  </si>
  <si>
    <t>odvoz na trvalou skládku</t>
  </si>
  <si>
    <t>Sejmutí drnu a ornice v tl. 100 mm 601 = 601,000 [A]</t>
  </si>
  <si>
    <t>včetně vodorovné dopravy  a uložení na skládku</t>
  </si>
  <si>
    <t>11318</t>
  </si>
  <si>
    <t>ODSTRANĚNÍ KRYTU ZPEVNĚNÝCH PLOCH Z DLAŽDIC</t>
  </si>
  <si>
    <t>vč. odvozu materiálu zhotovitelem (materiál objednatel přenechá zhotoviteli bezplatně k dalšímu využití)</t>
  </si>
  <si>
    <t>zámková dl. 10x20x6 cm - lze využít na stavbě 0,06*(2,6+2,45+1,1) = 0,369 [A]_x000D_
reliéfní zámková dl. bublinka - lze využít na stavbě 0,06*0,4*(2,65+2,85+2,25) = 0,186 [B]_x000D_
zámková dlažba tl. 60 mm - nelze využít na stavbě 0,06*1,65 = 0,099 [C]_x000D_
Celkové množství = 0,654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</si>
  <si>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</si>
  <si>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</si>
  <si>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A</t>
  </si>
  <si>
    <t>ODSTRANĚNÍ PODKLADŮ ZPEVNĚNÝCH PLOCH Z KAMENIVA NESTMELENÉHO</t>
  </si>
  <si>
    <t>vč. uložení na deponii pro další využití na stavbě v pol. 17360 a 17461</t>
  </si>
  <si>
    <t>Stávající povrch vozovky a vjezdů 0,2*1172,6 = 234,520 [A]_x000D_
Kamenivo z lože a podkladních vrstev stávajících konstrukcí 0,19*(2,6+2,45+1,1+1,65+0,4*(2,65+2,85+2,25)+0,24*20,5+0,14*50) = 4,336 [B]_x000D_
Kačírek v tl. 10 cm 0,1*(1,7+0,9) = 0,260 [C]_x000D_
ODPOČET - přebytek kameniva -145,059 = -145,059 [D]_x000D_
Celkové množství = 94,057</t>
  </si>
  <si>
    <t>B</t>
  </si>
  <si>
    <t>PŘEBYTEK VYBOURANÉHO KAMENIVA_x000D_
vč. odvozu na trvalou skládku</t>
  </si>
  <si>
    <t>Stávající povrch vozovky a vjezdů 0,2*1172,6 = 234,520 [A]_x000D_
Kamenivo z lože a podkladních vrstev stávajících konstrukcí 0,19*(2,6+2,45+1,1+1,65+0,4*(2,65+2,85+2,25)+0,24*20,5+0,14*50) = 4,336 [B]_x000D_
Kačírek v tl. 10 cm 0,1*(1,7+0,9) = 0,260 [C]_x000D_
ODPOČET - kameniva využitého na stavbě -(94,057) = -94,057 [E]_x000D_
Celkové množství = 145,059</t>
  </si>
  <si>
    <t>11343</t>
  </si>
  <si>
    <t>ODSTRAN KRYTU ZPEVNĚNÝCH PLOCH S ASFALT POJIVEM VČET PODKLADU</t>
  </si>
  <si>
    <t>Pro osazení signálních pásů do vozovky - tl. 120 mm 0,12*(4,4+4) = 1,008 [A]_x000D_
Pro osazení zpomalovacích polštářů 0,3*(10,15+3,6)+0,33*(2,6*3,35+0,8*1,05) = 7,277 [B]_x000D_
Celkové množství = 8,285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</si>
  <si>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</si>
  <si>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11345</t>
  </si>
  <si>
    <t>ODSTRAN KRYTU ZPEVNĚNÝCH PLOCH Z BETONU VČET PODKLADU</t>
  </si>
  <si>
    <t>Zpevnění před brankou č.p. 54, 16 a 46 0,2*(0,24+1,04+0,6) = 0,376 [A]</t>
  </si>
  <si>
    <t>11347</t>
  </si>
  <si>
    <t>ODSTRAN KRYTU ZPEVNĚNÝCH PLOCH Z DLAŽEB KOSTEK VČET PODKL</t>
  </si>
  <si>
    <t>Zpevnění vjezdu před č.p. 16 0,2*4,5 = 0,900 [A]</t>
  </si>
  <si>
    <t>11348</t>
  </si>
  <si>
    <t>ODSTRANĚNÍ KRYTU ZPEVNĚNÝCH PLOCH Z DLAŽDIC VČETNĚ PODKLADU</t>
  </si>
  <si>
    <t>Zpevnění vjezdu č.p. 47 a před brankou č.p. 16 0,2*(3,0+0,8) = 0,760 [A]</t>
  </si>
  <si>
    <t>11351</t>
  </si>
  <si>
    <t>ODSTRANĚNÍ ZÁHONOVÝCH OBRUBNÍKŮ</t>
  </si>
  <si>
    <t>M</t>
  </si>
  <si>
    <t>obruba šířky 5 cm 3,3+3,2+1,8+2,7 = 11,000 [A]</t>
  </si>
  <si>
    <t>11352</t>
  </si>
  <si>
    <t>ODSTRANĚNÍ CHODNÍKOVÝCH A SILNIČNÍCH OBRUBNÍKŮ BETONOVÝCH</t>
  </si>
  <si>
    <t>obruba šířky 15 cm 11,5+10+2,8+1,5 = 25,800 [A]</t>
  </si>
  <si>
    <t>113725</t>
  </si>
  <si>
    <t>FRÉZOVÁNÍ ZPEVNĚNÝCH PLOCH ASFALTOVÝCH, ODVOZ DO 8KM</t>
  </si>
  <si>
    <t>vč. odvozu vyfrézovaného materiálu do areálu TS města Přelouče</t>
  </si>
  <si>
    <t>V místě napojení na III/32020 0,12*(70,5+1,1) = 8,592 [A]</t>
  </si>
  <si>
    <t>113763</t>
  </si>
  <si>
    <t>FRÉZOVÁNÍ DRÁŽKY PRŮŘEZU DO 300MM2 V ASFALTOVÉ VOZOVCE</t>
  </si>
  <si>
    <t>10/30 mm</t>
  </si>
  <si>
    <t>ošetření spáry nového a starého asf. krytu - v napojení na konci úpravy - okolo polštářů a sig. pásů ve vozovce 11+9 = 20,000 [A]</t>
  </si>
  <si>
    <t>Položka zahrnuje veškerou manipulaci s vybouranou sutí a s vybouranými hmotami vč. uložení na skládku.</t>
  </si>
  <si>
    <t>12373</t>
  </si>
  <si>
    <t>ODKOP PRO SPOD STAVBU SILNIC A ŽELEZNIC TŘ. I</t>
  </si>
  <si>
    <t>vč. odvozu materiálu na trvalou skládku</t>
  </si>
  <si>
    <t>Na ose A 0,1*4,5+2,05*12+1,65*15+2,1*12,5+1,8*17,5+1,5*17,5+1,15*7,5+2,1*10+1,6*6,9 = 174,465 [A]_x000D_
Na ose B 0,65*13,95+0,7*12,5+1,4*10+1,6*10+1,1*12,5+1,9*20+1,25*15+1,4*15+1,35*16 = 160,918 [B]_x000D_
Celkové množství = 335,383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</si>
  <si>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</si>
  <si>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PODMÍNĚNÁ POLOŽKA!
lokální sanace v případě neúnosného podkladu_x000D_
vč. odvozu materiálu na trvalou skládku</t>
  </si>
  <si>
    <t>Konstrukce č.1 - vozovka, tl. 150 mm 0,15*(892,7) = 133,905 [A]_x000D_
Konstrukce č.2 - chodník, tl. 150 mm 0,15*(26,85) = 4,028 [B]_x000D_
Konstrukce č.3 - vjezd, tl. 150 mm 0,15*(160,4) = 24,060 [C]_x000D_
Konstrukce č.4 - parkování, tl. 150 mm 0,15*(187,2) = 28,080 [D]_x000D_
Konstrukce č.5 - zpomal. prvky, tl. 150 mm 0,15*(7,8+5,5) = 1,995 [E]_x000D_
Celkové množství = 192,068</t>
  </si>
  <si>
    <t>12573</t>
  </si>
  <si>
    <t>VYKOPÁVKY ZE ZEMNÍKŮ A SKLÁDEK TŘ. I</t>
  </si>
  <si>
    <t>kamenivo z deponie pro pol. 17360 a 17461 37,743+56,314 = 94,057 [A]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</si>
  <si>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ruční vykopávky, odstranění kořenů a napadávek_x000D_
- pažení, vzepření a rozepření vč. přepažování (vyjma štětových stěn)_x000D_
- úpravu, ochranu a očištění dna, základové spáry, stěn a svahů_x000D_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práce spojené s otvírkou zemníku</t>
  </si>
  <si>
    <t>125736</t>
  </si>
  <si>
    <t>VYKOPÁVKY ZE ZEMNÍKŮ A SKLÁDEK TŘ. I, ODVOZ DO 12KM</t>
  </si>
  <si>
    <t>Dovoz ornice pro dokončovací práce</t>
  </si>
  <si>
    <t>pro pol. 18230 76,035 = 76,035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</si>
  <si>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</si>
  <si>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</si>
  <si>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</si>
  <si>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Kanalizační přípojky a vpusti 0,8*1,00*(2+2,5+1,2+5,5+5+15) = 24,960 [A]_x000D_
Ochrana stávajících vedení 0,5*0,71*(19+82,5+91,5+33) = 80,230 [B]_x000D_
Celkové množství = 105,190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</si>
  <si>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</si>
  <si>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</si>
  <si>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</si>
  <si>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</si>
  <si>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17360</t>
  </si>
  <si>
    <t>ZEMNÍ KRAJNICE A DOSYPÁVKY Z HORNIN KAMENITÝCH</t>
  </si>
  <si>
    <t>kamenitý materiál z deponie</t>
  </si>
  <si>
    <t>Na ose A 0,2*16+0,1*(12+4)+0,1*15+0,1*12,5+0,2*17,5+0,1*17,5+0,2*7,5+0,1*10+0,2*6,9 = 16,680 [A]_x000D_
Na ose B 0,25*13,95+0,1*12,5+0,1*10+0,1*10+0,15*12,5+0,2*20+0,15*15+0,2*15+0,2*16 = 21,063 [B]_x000D_
Celkové množství = 37,743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</si>
  <si>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</si>
  <si>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17461</t>
  </si>
  <si>
    <t>ZÁSYP JAM A RÝH Z HORNIN KAMENITÝCH</t>
  </si>
  <si>
    <t>Kanalizační přípojky a vpusti 0,8*0,4*(2+2,5+1,2+5,5+5+15) = 9,984 [A]_x000D_
Ochrana stávajících vedení 0,5*0,41*(19+82,5+91,5+33) = 46,330 [B]_x000D_
Celkové množství = 56,314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</si>
  <si>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</si>
  <si>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</si>
  <si>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</si>
  <si>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štěrkopísek fr. 0/8</t>
  </si>
  <si>
    <t>Ochrana stávajících vedení - podsyp a obsyp chráničky 0,5*0,3*(19+82,5+91,5+33) = 33,900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</si>
  <si>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</si>
  <si>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17680</t>
  </si>
  <si>
    <t>VÝPLNĚ Z NAKUPOVANÝCH MATERIÁLŮ</t>
  </si>
  <si>
    <t>těžené nepředrcené kamenivo fr. 16/22</t>
  </si>
  <si>
    <t>Plochy upravené kačírkem 0,15*(1,7+1) = 0,405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</si>
  <si>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</si>
  <si>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</si>
  <si>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</si>
  <si>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Urovnání a přehutnění i u konstrukcí oprav (bez zemní pláně)</t>
  </si>
  <si>
    <t>Konstrukce č.1 - vozovka 12,7-9,6*0,5+11,5+4,4+850,5+9,1-8*0,5+9,3+4 = 892,700 [A]_x000D_
Konstrukce č.2 - chodník 22,1+4,75 = 26,850 [B]_x000D_
Konstrukce č.3 - vjezd 3,3+14,5+28,9+6,3+13,3+9+5+7+6,2+16,2+14,4+12,1+17,6+3,3+1,5+1,8 = 160,400 [C]_x000D_
Konstrukce č.4 - parkování 24,45+15,6+34,15+25,2+15,45+27,7+24,7+7,6+12,35 = 187,200 [D]_x000D_
Konstrukce č.5 - zpomal. prvky 7,8+5,5 = 13,300 [E]_x000D_
Celkové množství = 1280,450</t>
  </si>
  <si>
    <t>položka zahrnuje úpravu pláně včetně vyrovnání výškových rozdílů. Míru zhutnění určuje projekt.</t>
  </si>
  <si>
    <t>18230</t>
  </si>
  <si>
    <t>ROZPROSTŘENÍ ORNICE V ROVINĚ</t>
  </si>
  <si>
    <t>materiál z deponie</t>
  </si>
  <si>
    <t>pro zatravnění v tl. 0,15 m: 0,15*(10,8+8,1+15,2+10,9+28,3+1,8+3,6+19,5+11,9+24,8+30,6+16+240,6+6,6+5,7+2,3+6,9+3,7+31,5+2,9+22,5+2,7) = 76,035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</si>
  <si>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</si>
  <si>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</si>
  <si>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</si>
  <si>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10,8+8,1+15,2+10,9+28,3+1,8+3,6+19,5+11,9+24,8+30,6+16+240,6+6,6+5,7+2,3+6,9+3,7+31,5+2,9+22,5+2,7 = 506,900 [A]</t>
  </si>
  <si>
    <t>Zahrnuje dodání předepsané travní směsi, její výsev na ornici, zalévání, první pokosení, to vše bez ohledu na sklon terénu</t>
  </si>
  <si>
    <t>2</t>
  </si>
  <si>
    <t>Základy</t>
  </si>
  <si>
    <t>21461</t>
  </si>
  <si>
    <t>SEPARAČNÍ GEOTEXTILIE</t>
  </si>
  <si>
    <t>mulčovací geotextílie min. 100 g/m2, UV stabilní</t>
  </si>
  <si>
    <t>Pod kačírek 1,1*(1,7+1) = 2,970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</si>
  <si>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</si>
  <si>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21461D</t>
  </si>
  <si>
    <t>SEPARAČNÍ GEOTEXTILIE DO 400G/M2</t>
  </si>
  <si>
    <t>na úroveň zemní pláně vozovky_x000D_
netkaná separační geotextílie GTX-NW min. 400 g/m2</t>
  </si>
  <si>
    <t>Konstrukce č.1 - vozovka 892,7 = 892,700 [A]_x000D_
Konstrukce č.5 - zpomal. prvky 13,3 = 13,300 [B]_x000D_
Celkové množství = 906,000</t>
  </si>
  <si>
    <t>5</t>
  </si>
  <si>
    <t>Komunikace</t>
  </si>
  <si>
    <t>56140G</t>
  </si>
  <si>
    <t>SMĚSI Z KAMENIVA STMELENÉ CEMENTEM  SC C 8/10</t>
  </si>
  <si>
    <t>SC 8/10 v tl. 120-180 mm</t>
  </si>
  <si>
    <t>Konstrukce č.5 - zpomalovací prvky 0,12*(7,8+5,5)+0,15*(10,15+3,6)+0,18*(2,6*3,35+0,8*1,05) = 5,378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</si>
  <si>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</si>
  <si>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</si>
  <si>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</si>
  <si>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ŠDa frakce 0/63</t>
  </si>
  <si>
    <t>Konstrukce č.1 - vozovka, tl. 250 mm 0,25*(892,70) = 223,175 [A]_x000D_
Konstrukce č.2 - chodník, tl. 150 mm 0,15*(26,85) = 4,028 [B]_x000D_
Konstrukce č.3 - vjezd, tl. 250 mm 0,25*(160,4) = 40,100 [C]_x000D_
Konstrukce č.4 - parkování, tl. 250 mm 0,25*(187,2) = 46,800 [D]_x000D_
Konstrukce č.5 - zpomal. prvky, tl. 150 mm 0,15*(13,3) = 1,995 [E]_x000D_
Zesílení podkladní vrstvy v místě silničních obrub min. 10 cm pod betonové lože 0,1*(601,7+75,7+66,8) = 74,420 [F]_x000D_
Celkové množství = 390,518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</si>
  <si>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</si>
  <si>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PODMÍNĚNÁ POLOŽKA!
lokální sanace v případě neúnosného podkladu
ŠDa frakce 0/63</t>
  </si>
  <si>
    <t>Konstrukce č.1 - vozovka, tl. 150 mm 0,15*(892,7) = 133,905 [A]_x000D_
Konstrukce č.2 - chodník, tl. 150 mm 0,15*(26,85) = 4,028 [B]_x000D_
Konstrukce č.3 - vjezd, tl. 150 mm 0,15*(160,4) = 24,060 [C]_x000D_
Konstrukce č.4 - parkování, tl. 150 mm 0,15*(187,2) = 28,080 [D]_x000D_
Konstrukce č.5 - zpomal. prvky, tl. 150 mm 0,15*(13,3) = 1,995 [E]_x000D_
Celkové množství = 192,068</t>
  </si>
  <si>
    <t>572123</t>
  </si>
  <si>
    <t>INFILTRAČNÍ POSTŘIK Z EMULZE DO 1,0KG/M2</t>
  </si>
  <si>
    <t>PI-C 1,0 kg asf./m2_x000D_
pod ACP</t>
  </si>
  <si>
    <t>Konstrukce č.1- vozovka 892,70 = 892,700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</si>
  <si>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</si>
  <si>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</si>
  <si>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</si>
  <si>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0,5 kg asf./m2_x000D_
pod ACO</t>
  </si>
  <si>
    <t>Konstrukce č.1- vozovka 12,7+11,5+4,4+850,5+9,1+9,3+4 = 901,500 [A]</t>
  </si>
  <si>
    <t>- dodání všech předepsaných materiálů pro postřiky v předepsaném množství_x000D_
- provedení dle předepsaného technologického předpisu_x000D_
- zřízení vrstvy bez rozlišení šířky, pokládání vrstvy po etapách_x000D_
- úpravu napojení, ukončení</t>
  </si>
  <si>
    <t>5774AE</t>
  </si>
  <si>
    <t>VRSTVY PRO OBNOVU A OPRAVY Z ASF BETONU ACO 11+, 11S</t>
  </si>
  <si>
    <t>ACO 11+ v tl. 40 mm
vč. ošetření pracovních spar</t>
  </si>
  <si>
    <t>Konstrukce č.1- vozovka 0,04*(12,7+11,5+4,4+850,5+9,1+9,3+4) = 36,060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</si>
  <si>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</si>
  <si>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5774EI</t>
  </si>
  <si>
    <t>VRSTVY PRO OBNOVU A OPRAVY Z ASF BETONU ACP 22+, 22S</t>
  </si>
  <si>
    <t>ACP 22+ v tl. 80 mm</t>
  </si>
  <si>
    <t>Konstrukce č.1- vozovka 0,08*(12,7-9,6*0,5+11,5+4,4+850,5+9,1-8*0,5+9,3+4) = 71,416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</si>
  <si>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</si>
  <si>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582611</t>
  </si>
  <si>
    <t>KRYTY Z BETON DLAŽDIC SE ZÁMKEM ŠEDÝCH TL 60MM DO LOŽE Z KAM</t>
  </si>
  <si>
    <t>zámková dlažba šedá
tvar obdélník 10x20 bez zkosených hran cm v tl. 60 mm
vč. lože z kameniva fr. 4/8 v tl. 40 mm</t>
  </si>
  <si>
    <t>Konstrukce č.2 - chodník 3,7+3,4+6,6+8,4 = 22,100 [A]</t>
  </si>
  <si>
    <t>- dodání dlažebního materiálu v požadované kvalitě, dodání materiálu pro předepsané  lože v tloušťce předepsané dokumentací a pro předepsanou výplň spar_x000D_
- očištění podkladu_x000D_
- uložení dlažby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</si>
  <si>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</si>
  <si>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</si>
  <si>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zámková dlažba šedá
tvar obdélník 20x20 cm v tl. 80 mm
vč. lože z kameniva fr. 4/8 v tl. 40 mm</t>
  </si>
  <si>
    <t>Konstrukce č.3 - vjezdy 3,3+14,5+28,9+6,3+13,3+9+5+7+6,2+16,2+14,4+12,1+17,6+3,3+1,5+1,8 = 160,400 [A]</t>
  </si>
  <si>
    <t>58261A</t>
  </si>
  <si>
    <t>KRYTY Z BETON DLAŽDIC SE ZÁMKEM BAREV RELIÉF TL 60MM DO LOŽE Z KAM</t>
  </si>
  <si>
    <t>zámková dlažba červená pro "varovné pásy" (bublinka) v chodníku
tvar obdélník 10x20 cm  v tl. 60 mm
vč. lože z kameniva fr. 4/8 v tl. 40 mm</t>
  </si>
  <si>
    <t>Konstrukce č.2 - chodník 1,15+1,2+1,2+0,6+0,6 = 4,750 [A]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</si>
  <si>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</si>
  <si>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58262B</t>
  </si>
  <si>
    <t>KRYTY Z BETON DLAŽDIC SE ZÁMKEM BAREV RELIÉF TL 80MM DO LOŽE Z MC</t>
  </si>
  <si>
    <t>zámková dlažba červená pro "signální pásy" (bublinka) ve vozovce
tvar obdélník 10x20 cm  v tl. 80 mm
vč. lože z drenážní cementové malty min. M10 v tl. 40 mm</t>
  </si>
  <si>
    <t>Signální pásy umístěné ve vozovce 4,4+4 = 8,400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</si>
  <si>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</si>
  <si>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58401</t>
  </si>
  <si>
    <t>VOZOVKOVÉ KRYTY Z VEGETAČNÍCH DÍLCŮ DO LOŽE Z KAM TL DO 100MM</t>
  </si>
  <si>
    <t>betonová zasakovací dlažba (spáry š. 3 cm), barva ANTRACIT v tl. 80 mm
vč. lože z kameniva fr. 4/8, tl. 40 mm
vč. prosypání spár kamenivem frakce 4/8 (spáry tvoří 25% plochy)</t>
  </si>
  <si>
    <t>Konstrukce č.4 - parkovací pruh 24,45+15,6+34,15+25,2+15,45+27,7+24,7+7,6+12,35 = 187,200 [A]</t>
  </si>
  <si>
    <t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</si>
  <si>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</si>
  <si>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</si>
  <si>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vč. nového lože z kameniva fr. 4/8 v tl. 40 mm</t>
  </si>
  <si>
    <t>chodník v napojení - pruh š. 0,50 m 0,5*(1,5+1,4+1,5) = 2,200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</si>
  <si>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</si>
  <si>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</si>
  <si>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</si>
  <si>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702232</t>
  </si>
  <si>
    <t>KABELOVÁ CHRÁNIČKA ZEMNÍ DĚLENÁ DN PŘES 100 DO 200 MM</t>
  </si>
  <si>
    <t>půlená plastová chránička DN110</t>
  </si>
  <si>
    <t>CETIN 19+82,5+33 = 134,500 [A]_x000D_
ČEZ 91,5 = 91,500 [B]_x000D_
Celkové množství = 226,000</t>
  </si>
  <si>
    <t>1. Položka obsahuje:
 – přípravu podkladu pro osazení
2. Položka neobsahuje:
 X
3. Způsob měření:
Měří se metr délkový.</t>
  </si>
  <si>
    <t>702311</t>
  </si>
  <si>
    <t>ZAKRYTÍ KABELŮ VÝSTRAŽNOU FÓLIÍ ŠÍŘKY DO 20 CM</t>
  </si>
  <si>
    <t>ochrana vedení CETIN_x000D_
oranžová PE fólie š. 20 cm</t>
  </si>
  <si>
    <t>CETIN 19+82,5+33 = 134,500 [A]</t>
  </si>
  <si>
    <t>1. Položka obsahuje:
 – dodávku a montáž fólie
 – přípravu podkladu pro osazení
2. Položka neobsahuje:
 X
3. Způsob měření:
Měří se metr délkový.</t>
  </si>
  <si>
    <t>ochrana vedení ČEZ_x000D_
červená PE fólie š. 20 cm</t>
  </si>
  <si>
    <t>ČEZ 91,5 = 91,500 [A]</t>
  </si>
  <si>
    <t>702331</t>
  </si>
  <si>
    <t>ZAKRYTÍ KABELŮ PLASTOVOU DESKOU/PÁSEM ŠÍŘKY DO 20 CM</t>
  </si>
  <si>
    <t>ochrana vedení CETIN_x000D_
oranžové desky umístěné na obsyp</t>
  </si>
  <si>
    <t>1. Položka obsahuje:
 – dodávku a montáž desky
 – přípravu podkladu pro osazení
2. Položka neobsahuje:
 X
3. Způsob měření:
Měří se metr délkový.</t>
  </si>
  <si>
    <t>ochrana vedení ČEZ_x000D_
červené desky umístěné na obsyp</t>
  </si>
  <si>
    <t>8</t>
  </si>
  <si>
    <t>Potrubí</t>
  </si>
  <si>
    <t>87433</t>
  </si>
  <si>
    <t>POTRUBÍ Z TRUB PLASTOVÝCH ODPADNÍCH DN DO 150MM</t>
  </si>
  <si>
    <t>hladká kanalizační trouba DN150, pevnost min. SN12</t>
  </si>
  <si>
    <t>Pro OŽ1-4 a UV1 2,0+2,5+1,2+5,5+5+15 = 31,200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</si>
  <si>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</si>
  <si>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</si>
  <si>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</si>
  <si>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KUS</t>
  </si>
  <si>
    <t>prefa betonová uliční vpust vč. mříže na pantech pro zatížení D400 s odkalovacím dnem a košem na hrubé nečistoty dle PD
vč. podkladního betonu C20/25nXF3 v tl. 150 mm</t>
  </si>
  <si>
    <t>Uliční vpust v PD označená jako UV1 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</si>
  <si>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</si>
  <si>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897542</t>
  </si>
  <si>
    <t>VPUSŤ ODVOD ŽLABŮ Z POLYMERBETONU SV. ŠÍŘKY DO 150MM</t>
  </si>
  <si>
    <t>Vpusť žlabu světlé š. 15 cm s mříží z černé litiny min. D400_x000D_
vč. betonového lože v tl. min 15 cm z betonu C20/25nXF3</t>
  </si>
  <si>
    <t>OŽ1-4 5 = 5,000 [A]</t>
  </si>
  <si>
    <t>Položka zahrnuje:
- dodávku a osazení předepsaného dílce včetně mříže
Položka nezahrnuje:
- předepsané podkladní konstrukce</t>
  </si>
  <si>
    <t>89921</t>
  </si>
  <si>
    <t>VÝŠKOVÁ ÚPRAVA POKLOPŮ</t>
  </si>
  <si>
    <t>poklopy P1-P12 na kanalizaci</t>
  </si>
  <si>
    <t>Kanalizace P1-12 12 = 12,000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</si>
  <si>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</si>
  <si>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</si>
  <si>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</si>
  <si>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 místě napojení osy A na krajskou silnici 2 = 2,000 [A]</t>
  </si>
  <si>
    <t>89923</t>
  </si>
  <si>
    <t>VÝŠKOVÁ ÚPRAVA KRYCÍCH HRNCŮ</t>
  </si>
  <si>
    <t>do upravené nivelety</t>
  </si>
  <si>
    <t>Vodovod 8 = 8,000 [A]</t>
  </si>
  <si>
    <t>89952A</t>
  </si>
  <si>
    <t>OBETONOVÁNÍ POTRUBÍ Z PROSTÉHO BETONU DO C20/25</t>
  </si>
  <si>
    <t>beton C20/25nXF3</t>
  </si>
  <si>
    <t>Kanalizační přípojky - podbetonová v tl. 100 mma následné obetonování kan. přípojky (0,8*0,1+0,21)*(2,0+2,5+1,2+5,5+5+15) = 9,048 [A]_x000D_
Obetonování ul. vpusti UV1 v rýze 1-(0,35*0,35*1) = 0,878 [B]_x000D_
Celkové množství = 9,926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</si>
  <si>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</si>
  <si>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</si>
  <si>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</si>
  <si>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914122</t>
  </si>
  <si>
    <t>DOPRAVNÍ ZNAČKY ZÁKLADNÍ VELIKOSTI OCELOVÉ FÓLIE TŘ 1 - MONTÁŽ S PŘEMÍSTĚNÍM</t>
  </si>
  <si>
    <t>z deponie na původní místo, případně posun dle výkresové části PD</t>
  </si>
  <si>
    <t>2x P4 2 = 2,000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</si>
  <si>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</si>
  <si>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</si>
  <si>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</si>
  <si>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uložení na deponii zhotovitele po dobu stavby</t>
  </si>
  <si>
    <t>Položka zahrnuje odstranění, demontáž a odklizení materiálu s odvozem na předepsané místo</t>
  </si>
  <si>
    <t>914421</t>
  </si>
  <si>
    <t>DOPRAVNÍ ZNAČKY 100X150CM OCELOVÉ FÓLIE TŘ 1 - DODÁVKA A MONTÁŽ</t>
  </si>
  <si>
    <t>2x IZ5a+IZ5b 2*2 = 4,000 [A]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</si>
  <si>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</si>
  <si>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</si>
  <si>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</si>
  <si>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2x IZ5a+IZ5b 2 = 2,000 [A]</t>
  </si>
  <si>
    <t>Položka zahrnuje:
- sloupky
- upevňovací zařízení
- osazení (betonová patka, zemní práce)
Položka nezahrnuje:
- x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</si>
  <si>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</si>
  <si>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</si>
  <si>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</si>
  <si>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</si>
  <si>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</si>
  <si>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vč. odvozu materiálu na deponii investora (areál Technických služeb města)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</si>
  <si>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</si>
  <si>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</si>
  <si>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</si>
  <si>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typ I</t>
  </si>
  <si>
    <t>sprint na 60 m 0,1*(3*0,6)+0,05*(60,05+3*60,1+4,8+3*1,8+11*0,6) = 13,038 [A]_x000D_
bludiště 0,1*1,2+0,05*(48,35+51,55+3,6+3*1,2+7*0,6) = 5,685 [B]_x000D_
dráha pro odrážedla nebo koloběžky 0,05*(68,1+2) = 3,505 [C]_x000D_
Celkové množství = 22,228</t>
  </si>
  <si>
    <t>Položka zahrnuje:
- dodání a pokládku nátěrového materiálu
- předznačení a reflexní úpravu
Položka nezahrnuje:
- x
Způsob měření:
- měří se pouze natíraná plocha</t>
  </si>
  <si>
    <t>915401</t>
  </si>
  <si>
    <t>VODOROVNÉ DOPRAVNÍ ZNAČENÍ BETON PREFABRIK - DODÁVKA A POKLÁDKA</t>
  </si>
  <si>
    <t>betonová přídlažba 25x10x100 šedá osazená do betonového lože C20/25nXF3_x000D_
vč. spárování cementovou maltou M25 XF4</t>
  </si>
  <si>
    <t>osazení na šířku 0,25 m pd obrubou 0,25*(1+1+4,5) = 1,625 [A]</t>
  </si>
  <si>
    <t>zahrnuje dodávku betonových prefabrikátů a jejich osazení do předepsaného lože</t>
  </si>
  <si>
    <t>915402</t>
  </si>
  <si>
    <t>VODOR DOPRAV ZNAČ BETON PREFABRIK - ODSTRANĚNÍ</t>
  </si>
  <si>
    <t>betonová přídlažba 0,25*(1+10+1+9,5+3) = 6,125 [A]</t>
  </si>
  <si>
    <t>zahrnuje odstranění a odklizení vybouraného materiálu s odvozem na skládku</t>
  </si>
  <si>
    <t>91552</t>
  </si>
  <si>
    <t>VODOR DOPRAV ZNAČ - PÍSMENA PRO HERNÍ PRVKY</t>
  </si>
  <si>
    <t>typ I_x000D_
Herní prvky v obytné zóně_x000D_
výška 0,5 m</t>
  </si>
  <si>
    <t>22 = 22,000 [A]</t>
  </si>
  <si>
    <t>Položka zahrnuje:
- dodání a pokládku nátěrového materiálu
- předznačení a reflexní úpravu
Položka nezahrnuje:
- x</t>
  </si>
  <si>
    <t>917212</t>
  </si>
  <si>
    <t>ZÁHONOVÉ OBRUBY Z BETONOVÝCH OBRUBNÍKŮ ŠÍŘ 80MM</t>
  </si>
  <si>
    <t>obruby 8x25x100 osazené do betonového lože C20/25nXF3</t>
  </si>
  <si>
    <t>4+0,6+1,8+1,7+1,5+4,4+1,21+1,3+1,5+4*1,9+2,2+1,6+2,05+0,5+1,9+0,5+0,4+3,7+4,7+3,8+2,5+3,8+0,5+75,7+2*2,2+4,3+2*2,2+66,8+4*2,2+3,8+3*2,2+6,3+0,9+0,8+3,05+0,65+0,4+4,05+5,55 = 250,260 [A]</t>
  </si>
  <si>
    <t>Položka zahrnuje:_x000D_
dodání a pokládku betonových obrubníků o rozměrech předepsaných zadávací dokumentací_x000D_
betonové lože i boční betonovou opěrku.</t>
  </si>
  <si>
    <t>917224</t>
  </si>
  <si>
    <t>SILNIČNÍ A CHODNÍKOVÉ OBRUBY Z BETONOVÝCH OBRUBNÍKŮ ŠÍŘ 150MM</t>
  </si>
  <si>
    <t>obruby 15x25x100 osazené do betonového lože C20/25nXF3</t>
  </si>
  <si>
    <t>7,1+112,3+53,3+2,4+5,2+9,9+168+3,8+130,5+16,9+9,1+7,9+3,2+67+5,1 = 601,700 [A]_x000D_
odpočet nájezdových -75,95 = -75,950 [B]_x000D_
odpočet náběhů -33 = -33,000 [C]_x000D_
Celkové množství = 492,750</t>
  </si>
  <si>
    <t>Položka zahrnuje:
dodání a pokládku betonových obrubníků o rozměrech předepsaných zadávací dokumentací
betonové lože i boční betonovou opěrku.</t>
  </si>
  <si>
    <t>obruby nájezdové 15x15x100 osazené do betonového lože C20/25nXF3</t>
  </si>
  <si>
    <t>2+2+3,2+14+6,35+6,65+5,4+5,1+2+2*1,6+5,05+5,35+4,95+9,7 = 74,950 [A]</t>
  </si>
  <si>
    <t>C</t>
  </si>
  <si>
    <t>obruby náběhové 15x15/25x100 osazené do betonového lože C20/25nXF3</t>
  </si>
  <si>
    <t>33 = 33,000 [A]</t>
  </si>
  <si>
    <t>91795</t>
  </si>
  <si>
    <t>ZPOMALOVACÍ PRAHY Z DLAŽEB KOSTEK DROBNÝCH</t>
  </si>
  <si>
    <t>kamenná kostka drobná osazená do betonového lože M10 v tl. 50 mm_x000D_
vč. spárování cementovou maltou M25 XF4_x000D_
ŠEDÁ KOSTA</t>
  </si>
  <si>
    <t>Konstrukce č.5 - zpomal. prvky (7,8+5,5+10,15+3,6+2,6*3,35+0,8*1,05)-6,3 = 30,300 [A]</t>
  </si>
  <si>
    <t>Položka zahrnuje:
- dodání a pokládku dlažebních kostek v rozměrech předepsaných zadávací dokumentací
- předepsané podkladní vrstvy
- výplň spar materiálem předepsaným zadávací dokumentací
Položka nezahrnuje:
- x</t>
  </si>
  <si>
    <t>kamenná kostka drobná osazená do betonového lože M10 v tl. 50 mm
vč. spárování cementovou maltou M25 XF4
BÍLÁ KOSTA - pro vyzznačení VDZ V17</t>
  </si>
  <si>
    <t>Konstrukce č.5 - zpomal. prvky 14*0,45 = 6,300 [A]</t>
  </si>
  <si>
    <t>919113</t>
  </si>
  <si>
    <t>ŘEZÁNÍ ASFALTOVÉHO KRYTU VOZOVEK TL DO 150MM</t>
  </si>
  <si>
    <t>Pro osazení zpomalovacích polštářů 17,5+8,5 = 26,000 [A]_x000D_
Pro osazení signálních pásů do vozovky 5,65+5,4+2*5 = 21,050 [B]_x000D_
Pro osazení bet. odvodňovacích proužků podél krajské silnice (napojení osy B) 4 = 4,000 [C]_x000D_
Celkové množství = 51,050</t>
  </si>
  <si>
    <t>Položka zahrnuje:
- řezání vozovkové vrstvy v předepsané tloušťce
- spotřeba vody
Položka nezahrnuje:
- x</t>
  </si>
  <si>
    <t>919133</t>
  </si>
  <si>
    <t>ŘEZÁNÍ BETONOVÝCH KONSTRUKCÍ TL DO 150MM</t>
  </si>
  <si>
    <t>Zpevnění před brankou č.p. 54, 16 2*1,15 = 2,300 [A]</t>
  </si>
  <si>
    <t>Položka zahrnuje:
- řezání betonových konstrukcí bez ohledu na tloušťku
- spotřeba vody
Položka nezahrnuje:
- x</t>
  </si>
  <si>
    <t>93132</t>
  </si>
  <si>
    <t>TĚSNĚNÍ DILATAČ SPAR ASF ZÁLIVKOU MODIFIK</t>
  </si>
  <si>
    <t>ošetření spáry nového a starého asf. krytu - v napojení na konci úpravy 0,01*0,03*(11+9) = 0,006 [A]_x000D_
okolo polštářů 0,01*0,03*(17,5+8,5) = 0,008 [B]_x000D_
okolo signálních pásů ve vozovce 0,01*0,03*(5,65+5,4+2*5) = 0,006 [C]_x000D_
Pro osazení bet. odvodňovacích proužků podél krajské silnice (napojení osy B) 0,01*0,03*3 = 0,001 [D]_x000D_
Celkové množství = 0,021</t>
  </si>
  <si>
    <t>položka zahrnuje dodávku a osazení předepsaného materiálu, očištění ploch spáry před úpravou, očištění okolí spáry po úpravě_x000D_
nezahrnuje těsnící profil</t>
  </si>
  <si>
    <t>93542</t>
  </si>
  <si>
    <t>ŽLABY Z DÍLCŮ Z POLYMERBETONU SVĚTLÉ ŠÍŘKY DO 150MM VČETNĚ MŘÍŽÍ</t>
  </si>
  <si>
    <t>Žlab světlé š. 15 cm s mříží z černé litiny min. D400_x000D_
se spádovým dnem_x000D_
vč. betonového lože v tl. min 20 cm z betonu C25/30nXF3</t>
  </si>
  <si>
    <t>OŽ1-4 1+36+4+3,5 = 44,500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</si>
  <si>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</si>
  <si>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937111</t>
  </si>
  <si>
    <t>MOBILIÁŘ - LAVIČKY</t>
  </si>
  <si>
    <t>Lavička délky 1,50 m s konstrukcí z pohledového betonu a sedákem a opěradlem ze dřeva_x000D_
bez kotvení</t>
  </si>
  <si>
    <t>Lavička M1 3 = 3,000 [A]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</si>
  <si>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</si>
  <si>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937231</t>
  </si>
  <si>
    <t>MOBILIÁŘ - KOŠE NA ODPADKY</t>
  </si>
  <si>
    <t>Koš na odpadky plastový 50 l oranžové barvy_x000D_
vč. nosné konstrukce z trubky zabetonované kotvené do betonové patky dle TZ.</t>
  </si>
  <si>
    <t>96687</t>
  </si>
  <si>
    <t>VYBOURÁNÍ ULIČNÍCH VPUSTÍ KOMPLETNÍCH</t>
  </si>
  <si>
    <t>V místě napojení žlabu OŽ2 2 = 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</si>
  <si>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</si>
  <si>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7.R</t>
  </si>
  <si>
    <t>STAVEBNÍ OBJEKT VEŘEJNÉHO OSVĚTLENÍ</t>
  </si>
  <si>
    <t>SO 401 - Veřejné osvětlení
- Je přílohou č.1 soupisu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</si>
</sst>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1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  <font>
      <b/>
      <sz val="12"/>
      <color rgb="FF000000"/>
      <name val="Arial"/>
      <family val="2"/>
      <charset val="238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6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9" fillId="2" borderId="0" xfId="2" applyFont="1" applyFill="1">
      <alignment horizontal="left" vertical="center" wrapText="1"/>
    </xf>
    <xf numFmtId="0" fontId="10" fillId="2" borderId="0" xfId="0" applyFont="1" applyFill="1"/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workbookViewId="0">
      <selection activeCell="B21" sqref="B21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ht="15.75" x14ac:dyDescent="0.25">
      <c r="A4" s="3"/>
      <c r="B4" s="54" t="s">
        <v>3</v>
      </c>
      <c r="C4" s="55"/>
      <c r="D4" s="55"/>
      <c r="E4" s="55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SUM(C10:C12)</f>
        <v>0</v>
      </c>
      <c r="D6" s="3"/>
      <c r="E6" s="3"/>
    </row>
    <row r="7" spans="1:5" x14ac:dyDescent="0.25">
      <c r="A7" s="3"/>
      <c r="B7" s="5" t="s">
        <v>5</v>
      </c>
      <c r="C7" s="6">
        <f>SUM(E10:E12)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'010'!I3</f>
        <v>0</v>
      </c>
      <c r="D10" s="9">
        <f>SUMIFS('010'!O:O,'010'!A:A,"P")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'SO101'!I3</f>
        <v>0</v>
      </c>
      <c r="D11" s="9">
        <f>SUMIFS('SO101'!O:O,'SO101'!A:A,"P")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16</v>
      </c>
      <c r="C12" s="9">
        <f>'SO401'!I3</f>
        <v>0</v>
      </c>
      <c r="D12" s="9">
        <f>SUMIFS('SO401'!O:O,'SO401'!A:A,"P")</f>
        <v>0</v>
      </c>
      <c r="E12" s="9">
        <f>C12+D12</f>
        <v>0</v>
      </c>
    </row>
  </sheetData>
  <mergeCells count="2">
    <mergeCell ref="B2:B3"/>
    <mergeCell ref="B4:E4"/>
  </mergeCells>
  <pageMargins left="0.25" right="0.25" top="0.75" bottom="0.75" header="0.3" footer="0.3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17</v>
      </c>
      <c r="F2" s="3"/>
      <c r="G2" s="3"/>
      <c r="H2" s="3"/>
      <c r="I2" s="3"/>
      <c r="J2" s="15"/>
    </row>
    <row r="3" spans="1:16" x14ac:dyDescent="0.25">
      <c r="A3" s="3" t="s">
        <v>18</v>
      </c>
      <c r="B3" s="16" t="s">
        <v>19</v>
      </c>
      <c r="C3" s="48" t="s">
        <v>20</v>
      </c>
      <c r="D3" s="49"/>
      <c r="E3" s="17" t="s">
        <v>21</v>
      </c>
      <c r="F3" s="3"/>
      <c r="G3" s="3"/>
      <c r="H3" s="18" t="s">
        <v>11</v>
      </c>
      <c r="I3" s="19">
        <f>SUMIFS(I8:I36,A8:A36,"SD")</f>
        <v>0</v>
      </c>
      <c r="J3" s="15"/>
      <c r="O3">
        <v>0</v>
      </c>
      <c r="P3">
        <v>2</v>
      </c>
    </row>
    <row r="4" spans="1:16" x14ac:dyDescent="0.25">
      <c r="A4" s="3" t="s">
        <v>22</v>
      </c>
      <c r="B4" s="16" t="s">
        <v>23</v>
      </c>
      <c r="C4" s="48" t="s">
        <v>11</v>
      </c>
      <c r="D4" s="49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24</v>
      </c>
      <c r="B5" s="51" t="s">
        <v>25</v>
      </c>
      <c r="C5" s="52" t="s">
        <v>26</v>
      </c>
      <c r="D5" s="52" t="s">
        <v>27</v>
      </c>
      <c r="E5" s="52" t="s">
        <v>28</v>
      </c>
      <c r="F5" s="52" t="s">
        <v>29</v>
      </c>
      <c r="G5" s="52" t="s">
        <v>30</v>
      </c>
      <c r="H5" s="52" t="s">
        <v>31</v>
      </c>
      <c r="I5" s="52"/>
      <c r="J5" s="53" t="s">
        <v>32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33</v>
      </c>
      <c r="I6" s="7" t="s">
        <v>34</v>
      </c>
      <c r="J6" s="53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35</v>
      </c>
      <c r="B8" s="25"/>
      <c r="C8" s="26" t="s">
        <v>36</v>
      </c>
      <c r="D8" s="27"/>
      <c r="E8" s="24" t="s">
        <v>37</v>
      </c>
      <c r="F8" s="27"/>
      <c r="G8" s="27"/>
      <c r="H8" s="27"/>
      <c r="I8" s="28">
        <f>SUMIFS(I9:I36,A9:A36,"P")</f>
        <v>0</v>
      </c>
      <c r="J8" s="29"/>
    </row>
    <row r="9" spans="1:16" x14ac:dyDescent="0.25">
      <c r="A9" s="30" t="s">
        <v>38</v>
      </c>
      <c r="B9" s="30">
        <v>1</v>
      </c>
      <c r="C9" s="31" t="s">
        <v>39</v>
      </c>
      <c r="D9" s="30" t="s">
        <v>40</v>
      </c>
      <c r="E9" s="32" t="s">
        <v>41</v>
      </c>
      <c r="F9" s="33" t="s">
        <v>42</v>
      </c>
      <c r="G9" s="34">
        <v>1</v>
      </c>
      <c r="H9" s="35">
        <v>0</v>
      </c>
      <c r="I9" s="35">
        <f>ROUND(G9*H9,P4)</f>
        <v>0</v>
      </c>
      <c r="J9" s="33" t="s">
        <v>43</v>
      </c>
      <c r="O9" s="36">
        <f>I9*0.21</f>
        <v>0</v>
      </c>
      <c r="P9">
        <v>3</v>
      </c>
    </row>
    <row r="10" spans="1:16" ht="75" x14ac:dyDescent="0.25">
      <c r="A10" s="30" t="s">
        <v>44</v>
      </c>
      <c r="B10" s="37"/>
      <c r="E10" s="32" t="s">
        <v>45</v>
      </c>
      <c r="J10" s="38"/>
    </row>
    <row r="11" spans="1:16" x14ac:dyDescent="0.25">
      <c r="A11" s="30" t="s">
        <v>46</v>
      </c>
      <c r="B11" s="37"/>
      <c r="E11" s="39" t="s">
        <v>47</v>
      </c>
      <c r="J11" s="38"/>
    </row>
    <row r="12" spans="1:16" ht="30" x14ac:dyDescent="0.25">
      <c r="A12" s="30" t="s">
        <v>48</v>
      </c>
      <c r="B12" s="37"/>
      <c r="E12" s="32" t="s">
        <v>49</v>
      </c>
      <c r="J12" s="38"/>
    </row>
    <row r="13" spans="1:16" x14ac:dyDescent="0.25">
      <c r="A13" s="30" t="s">
        <v>38</v>
      </c>
      <c r="B13" s="30">
        <v>2</v>
      </c>
      <c r="C13" s="31" t="s">
        <v>50</v>
      </c>
      <c r="D13" s="30" t="s">
        <v>40</v>
      </c>
      <c r="E13" s="32" t="s">
        <v>51</v>
      </c>
      <c r="F13" s="33" t="s">
        <v>52</v>
      </c>
      <c r="G13" s="34">
        <v>2.6</v>
      </c>
      <c r="H13" s="35">
        <v>0</v>
      </c>
      <c r="I13" s="35">
        <f>ROUND(G13*H13,P4)</f>
        <v>0</v>
      </c>
      <c r="J13" s="33" t="s">
        <v>43</v>
      </c>
      <c r="O13" s="36">
        <f>I13*0.21</f>
        <v>0</v>
      </c>
      <c r="P13">
        <v>3</v>
      </c>
    </row>
    <row r="14" spans="1:16" ht="60" x14ac:dyDescent="0.25">
      <c r="A14" s="30" t="s">
        <v>44</v>
      </c>
      <c r="B14" s="37"/>
      <c r="E14" s="32" t="s">
        <v>53</v>
      </c>
      <c r="J14" s="38"/>
    </row>
    <row r="15" spans="1:16" x14ac:dyDescent="0.25">
      <c r="A15" s="30" t="s">
        <v>46</v>
      </c>
      <c r="B15" s="37"/>
      <c r="E15" s="39" t="s">
        <v>54</v>
      </c>
      <c r="J15" s="38"/>
    </row>
    <row r="16" spans="1:16" ht="60" x14ac:dyDescent="0.25">
      <c r="A16" s="30" t="s">
        <v>48</v>
      </c>
      <c r="B16" s="37"/>
      <c r="E16" s="32" t="s">
        <v>55</v>
      </c>
      <c r="J16" s="38"/>
    </row>
    <row r="17" spans="1:16" x14ac:dyDescent="0.25">
      <c r="A17" s="30" t="s">
        <v>38</v>
      </c>
      <c r="B17" s="30">
        <v>3</v>
      </c>
      <c r="C17" s="31" t="s">
        <v>56</v>
      </c>
      <c r="D17" s="30" t="s">
        <v>40</v>
      </c>
      <c r="E17" s="32" t="s">
        <v>57</v>
      </c>
      <c r="F17" s="33" t="s">
        <v>52</v>
      </c>
      <c r="G17" s="34">
        <v>2.6</v>
      </c>
      <c r="H17" s="35">
        <v>0</v>
      </c>
      <c r="I17" s="35">
        <f>ROUND(G17*H17,P4)</f>
        <v>0</v>
      </c>
      <c r="J17" s="33" t="s">
        <v>43</v>
      </c>
      <c r="O17" s="36">
        <f>I17*0.21</f>
        <v>0</v>
      </c>
      <c r="P17">
        <v>3</v>
      </c>
    </row>
    <row r="18" spans="1:16" ht="45" x14ac:dyDescent="0.25">
      <c r="A18" s="30" t="s">
        <v>44</v>
      </c>
      <c r="B18" s="37"/>
      <c r="E18" s="32" t="s">
        <v>58</v>
      </c>
      <c r="J18" s="38"/>
    </row>
    <row r="19" spans="1:16" x14ac:dyDescent="0.25">
      <c r="A19" s="30" t="s">
        <v>46</v>
      </c>
      <c r="B19" s="37"/>
      <c r="E19" s="39" t="s">
        <v>54</v>
      </c>
      <c r="J19" s="38"/>
    </row>
    <row r="20" spans="1:16" ht="30" x14ac:dyDescent="0.25">
      <c r="A20" s="30" t="s">
        <v>48</v>
      </c>
      <c r="B20" s="37"/>
      <c r="E20" s="32" t="s">
        <v>59</v>
      </c>
      <c r="J20" s="38"/>
    </row>
    <row r="21" spans="1:16" x14ac:dyDescent="0.25">
      <c r="A21" s="30" t="s">
        <v>38</v>
      </c>
      <c r="B21" s="30">
        <v>4</v>
      </c>
      <c r="C21" s="31" t="s">
        <v>60</v>
      </c>
      <c r="D21" s="30" t="s">
        <v>61</v>
      </c>
      <c r="E21" s="32" t="s">
        <v>62</v>
      </c>
      <c r="F21" s="33" t="s">
        <v>52</v>
      </c>
      <c r="G21" s="34">
        <v>2.6</v>
      </c>
      <c r="H21" s="35">
        <v>0</v>
      </c>
      <c r="I21" s="35">
        <f>ROUND(G21*H21,P4)</f>
        <v>0</v>
      </c>
      <c r="J21" s="33" t="s">
        <v>43</v>
      </c>
      <c r="O21" s="36">
        <f>I21*0.21</f>
        <v>0</v>
      </c>
      <c r="P21">
        <v>3</v>
      </c>
    </row>
    <row r="22" spans="1:16" x14ac:dyDescent="0.25">
      <c r="A22" s="30" t="s">
        <v>44</v>
      </c>
      <c r="B22" s="37"/>
      <c r="E22" s="32" t="s">
        <v>63</v>
      </c>
      <c r="J22" s="38"/>
    </row>
    <row r="23" spans="1:16" x14ac:dyDescent="0.25">
      <c r="A23" s="30" t="s">
        <v>46</v>
      </c>
      <c r="B23" s="37"/>
      <c r="E23" s="39" t="s">
        <v>54</v>
      </c>
      <c r="J23" s="38"/>
    </row>
    <row r="24" spans="1:16" ht="105" x14ac:dyDescent="0.25">
      <c r="A24" s="30" t="s">
        <v>48</v>
      </c>
      <c r="B24" s="37"/>
      <c r="E24" s="32" t="s">
        <v>64</v>
      </c>
      <c r="J24" s="38"/>
    </row>
    <row r="25" spans="1:16" ht="30" x14ac:dyDescent="0.25">
      <c r="A25" s="30" t="s">
        <v>38</v>
      </c>
      <c r="B25" s="30">
        <v>5</v>
      </c>
      <c r="C25" s="31" t="s">
        <v>65</v>
      </c>
      <c r="D25" s="30" t="s">
        <v>40</v>
      </c>
      <c r="E25" s="32" t="s">
        <v>66</v>
      </c>
      <c r="F25" s="33" t="s">
        <v>42</v>
      </c>
      <c r="G25" s="34">
        <v>1</v>
      </c>
      <c r="H25" s="35">
        <v>0</v>
      </c>
      <c r="I25" s="35">
        <f>ROUND(G25*H25,P4)</f>
        <v>0</v>
      </c>
      <c r="J25" s="33" t="s">
        <v>43</v>
      </c>
      <c r="O25" s="36">
        <f>I25*0.21</f>
        <v>0</v>
      </c>
      <c r="P25">
        <v>3</v>
      </c>
    </row>
    <row r="26" spans="1:16" x14ac:dyDescent="0.25">
      <c r="A26" s="30" t="s">
        <v>44</v>
      </c>
      <c r="B26" s="37"/>
      <c r="E26" s="32" t="s">
        <v>67</v>
      </c>
      <c r="J26" s="38"/>
    </row>
    <row r="27" spans="1:16" x14ac:dyDescent="0.25">
      <c r="A27" s="30" t="s">
        <v>46</v>
      </c>
      <c r="B27" s="37"/>
      <c r="E27" s="39" t="s">
        <v>47</v>
      </c>
      <c r="J27" s="38"/>
    </row>
    <row r="28" spans="1:16" ht="30" x14ac:dyDescent="0.25">
      <c r="A28" s="30" t="s">
        <v>48</v>
      </c>
      <c r="B28" s="37"/>
      <c r="E28" s="32" t="s">
        <v>59</v>
      </c>
      <c r="J28" s="38"/>
    </row>
    <row r="29" spans="1:16" x14ac:dyDescent="0.25">
      <c r="A29" s="30" t="s">
        <v>38</v>
      </c>
      <c r="B29" s="30">
        <v>6</v>
      </c>
      <c r="C29" s="31" t="s">
        <v>68</v>
      </c>
      <c r="D29" s="30" t="s">
        <v>40</v>
      </c>
      <c r="E29" s="32" t="s">
        <v>69</v>
      </c>
      <c r="F29" s="33" t="s">
        <v>42</v>
      </c>
      <c r="G29" s="34">
        <v>1</v>
      </c>
      <c r="H29" s="35">
        <v>0</v>
      </c>
      <c r="I29" s="35">
        <f>ROUND(G29*H29,P4)</f>
        <v>0</v>
      </c>
      <c r="J29" s="33" t="s">
        <v>43</v>
      </c>
      <c r="O29" s="36">
        <f>I29*0.21</f>
        <v>0</v>
      </c>
      <c r="P29">
        <v>3</v>
      </c>
    </row>
    <row r="30" spans="1:16" ht="45" x14ac:dyDescent="0.25">
      <c r="A30" s="30" t="s">
        <v>44</v>
      </c>
      <c r="B30" s="37"/>
      <c r="E30" s="32" t="s">
        <v>70</v>
      </c>
      <c r="J30" s="38"/>
    </row>
    <row r="31" spans="1:16" x14ac:dyDescent="0.25">
      <c r="A31" s="30" t="s">
        <v>46</v>
      </c>
      <c r="B31" s="37"/>
      <c r="E31" s="39" t="s">
        <v>47</v>
      </c>
      <c r="J31" s="38"/>
    </row>
    <row r="32" spans="1:16" ht="30" x14ac:dyDescent="0.25">
      <c r="A32" s="30" t="s">
        <v>48</v>
      </c>
      <c r="B32" s="37"/>
      <c r="E32" s="32" t="s">
        <v>71</v>
      </c>
      <c r="J32" s="38"/>
    </row>
    <row r="33" spans="1:16" x14ac:dyDescent="0.25">
      <c r="A33" s="30" t="s">
        <v>38</v>
      </c>
      <c r="B33" s="30">
        <v>7</v>
      </c>
      <c r="C33" s="31" t="s">
        <v>72</v>
      </c>
      <c r="D33" s="30"/>
      <c r="E33" s="32" t="s">
        <v>73</v>
      </c>
      <c r="F33" s="33" t="s">
        <v>42</v>
      </c>
      <c r="G33" s="34">
        <v>1</v>
      </c>
      <c r="H33" s="35">
        <v>0</v>
      </c>
      <c r="I33" s="35">
        <f>ROUND(G33*H33,P4)</f>
        <v>0</v>
      </c>
      <c r="J33" s="33" t="s">
        <v>43</v>
      </c>
      <c r="O33" s="36">
        <f>I33*0.21</f>
        <v>0</v>
      </c>
      <c r="P33">
        <v>3</v>
      </c>
    </row>
    <row r="34" spans="1:16" ht="60" x14ac:dyDescent="0.25">
      <c r="A34" s="30" t="s">
        <v>44</v>
      </c>
      <c r="B34" s="37"/>
      <c r="E34" s="32" t="s">
        <v>74</v>
      </c>
      <c r="J34" s="38"/>
    </row>
    <row r="35" spans="1:16" x14ac:dyDescent="0.25">
      <c r="A35" s="30" t="s">
        <v>46</v>
      </c>
      <c r="B35" s="37"/>
      <c r="E35" s="39" t="s">
        <v>47</v>
      </c>
      <c r="J35" s="38"/>
    </row>
    <row r="36" spans="1:16" ht="30" x14ac:dyDescent="0.25">
      <c r="A36" s="30" t="s">
        <v>48</v>
      </c>
      <c r="B36" s="40"/>
      <c r="C36" s="41"/>
      <c r="D36" s="41"/>
      <c r="E36" s="32" t="s">
        <v>75</v>
      </c>
      <c r="F36" s="41"/>
      <c r="G36" s="41"/>
      <c r="H36" s="41"/>
      <c r="I36" s="41"/>
      <c r="J36" s="42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5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17</v>
      </c>
      <c r="F2" s="3"/>
      <c r="G2" s="3"/>
      <c r="H2" s="3"/>
      <c r="I2" s="3"/>
      <c r="J2" s="15"/>
    </row>
    <row r="3" spans="1:16" x14ac:dyDescent="0.25">
      <c r="A3" s="3" t="s">
        <v>18</v>
      </c>
      <c r="B3" s="16" t="s">
        <v>19</v>
      </c>
      <c r="C3" s="48" t="s">
        <v>20</v>
      </c>
      <c r="D3" s="49"/>
      <c r="E3" s="17" t="s">
        <v>21</v>
      </c>
      <c r="F3" s="3"/>
      <c r="G3" s="3"/>
      <c r="H3" s="18" t="s">
        <v>13</v>
      </c>
      <c r="I3" s="19">
        <f>SUMIFS(I8:I330,A8:A330,"SD")</f>
        <v>0</v>
      </c>
      <c r="J3" s="15"/>
      <c r="O3">
        <v>0</v>
      </c>
      <c r="P3">
        <v>2</v>
      </c>
    </row>
    <row r="4" spans="1:16" x14ac:dyDescent="0.25">
      <c r="A4" s="3" t="s">
        <v>22</v>
      </c>
      <c r="B4" s="16" t="s">
        <v>23</v>
      </c>
      <c r="C4" s="48" t="s">
        <v>13</v>
      </c>
      <c r="D4" s="49"/>
      <c r="E4" s="17" t="s">
        <v>14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24</v>
      </c>
      <c r="B5" s="51" t="s">
        <v>25</v>
      </c>
      <c r="C5" s="52" t="s">
        <v>26</v>
      </c>
      <c r="D5" s="52" t="s">
        <v>27</v>
      </c>
      <c r="E5" s="52" t="s">
        <v>28</v>
      </c>
      <c r="F5" s="52" t="s">
        <v>29</v>
      </c>
      <c r="G5" s="52" t="s">
        <v>30</v>
      </c>
      <c r="H5" s="52" t="s">
        <v>31</v>
      </c>
      <c r="I5" s="52"/>
      <c r="J5" s="53" t="s">
        <v>32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33</v>
      </c>
      <c r="I6" s="7" t="s">
        <v>34</v>
      </c>
      <c r="J6" s="53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35</v>
      </c>
      <c r="B8" s="25"/>
      <c r="C8" s="26" t="s">
        <v>36</v>
      </c>
      <c r="D8" s="27"/>
      <c r="E8" s="24" t="s">
        <v>37</v>
      </c>
      <c r="F8" s="27"/>
      <c r="G8" s="27"/>
      <c r="H8" s="27"/>
      <c r="I8" s="28">
        <f>SUMIFS(I9:I24,A9:A24,"P")</f>
        <v>0</v>
      </c>
      <c r="J8" s="29"/>
    </row>
    <row r="9" spans="1:16" x14ac:dyDescent="0.25">
      <c r="A9" s="30" t="s">
        <v>38</v>
      </c>
      <c r="B9" s="30">
        <v>1</v>
      </c>
      <c r="C9" s="31" t="s">
        <v>76</v>
      </c>
      <c r="D9" s="30" t="s">
        <v>40</v>
      </c>
      <c r="E9" s="32" t="s">
        <v>77</v>
      </c>
      <c r="F9" s="33" t="s">
        <v>78</v>
      </c>
      <c r="G9" s="34">
        <v>692.74099999999999</v>
      </c>
      <c r="H9" s="35">
        <v>0</v>
      </c>
      <c r="I9" s="35">
        <f>ROUND(G9*H9,P4)</f>
        <v>0</v>
      </c>
      <c r="J9" s="33" t="s">
        <v>43</v>
      </c>
      <c r="O9" s="36">
        <f>I9*0.21</f>
        <v>0</v>
      </c>
      <c r="P9">
        <v>3</v>
      </c>
    </row>
    <row r="10" spans="1:16" x14ac:dyDescent="0.25">
      <c r="A10" s="30" t="s">
        <v>44</v>
      </c>
      <c r="B10" s="37"/>
      <c r="E10" s="32" t="s">
        <v>79</v>
      </c>
      <c r="J10" s="38"/>
    </row>
    <row r="11" spans="1:16" ht="60" x14ac:dyDescent="0.25">
      <c r="A11" s="30" t="s">
        <v>46</v>
      </c>
      <c r="B11" s="37"/>
      <c r="E11" s="39" t="s">
        <v>80</v>
      </c>
      <c r="J11" s="38"/>
    </row>
    <row r="12" spans="1:16" ht="30" x14ac:dyDescent="0.25">
      <c r="A12" s="30" t="s">
        <v>48</v>
      </c>
      <c r="B12" s="37"/>
      <c r="E12" s="32" t="s">
        <v>81</v>
      </c>
      <c r="J12" s="38"/>
    </row>
    <row r="13" spans="1:16" x14ac:dyDescent="0.25">
      <c r="A13" s="30" t="s">
        <v>38</v>
      </c>
      <c r="B13" s="30">
        <v>2</v>
      </c>
      <c r="C13" s="31" t="s">
        <v>82</v>
      </c>
      <c r="D13" s="30" t="s">
        <v>40</v>
      </c>
      <c r="E13" s="32" t="s">
        <v>83</v>
      </c>
      <c r="F13" s="33" t="s">
        <v>78</v>
      </c>
      <c r="G13" s="34">
        <v>145.059</v>
      </c>
      <c r="H13" s="35">
        <v>0</v>
      </c>
      <c r="I13" s="35">
        <f>ROUND(G13*H13,P4)</f>
        <v>0</v>
      </c>
      <c r="J13" s="33" t="s">
        <v>43</v>
      </c>
      <c r="O13" s="36">
        <f>I13*0.21</f>
        <v>0</v>
      </c>
      <c r="P13">
        <v>3</v>
      </c>
    </row>
    <row r="14" spans="1:16" x14ac:dyDescent="0.25">
      <c r="A14" s="30" t="s">
        <v>44</v>
      </c>
      <c r="B14" s="37"/>
      <c r="E14" s="43" t="s">
        <v>40</v>
      </c>
      <c r="J14" s="38"/>
    </row>
    <row r="15" spans="1:16" ht="30" x14ac:dyDescent="0.25">
      <c r="A15" s="30" t="s">
        <v>46</v>
      </c>
      <c r="B15" s="37"/>
      <c r="E15" s="39" t="s">
        <v>84</v>
      </c>
      <c r="J15" s="38"/>
    </row>
    <row r="16" spans="1:16" ht="75" x14ac:dyDescent="0.25">
      <c r="A16" s="30" t="s">
        <v>48</v>
      </c>
      <c r="B16" s="37"/>
      <c r="E16" s="32" t="s">
        <v>85</v>
      </c>
      <c r="J16" s="38"/>
    </row>
    <row r="17" spans="1:16" x14ac:dyDescent="0.25">
      <c r="A17" s="30" t="s">
        <v>38</v>
      </c>
      <c r="B17" s="30">
        <v>3</v>
      </c>
      <c r="C17" s="31" t="s">
        <v>86</v>
      </c>
      <c r="D17" s="30" t="s">
        <v>40</v>
      </c>
      <c r="E17" s="32" t="s">
        <v>87</v>
      </c>
      <c r="F17" s="33" t="s">
        <v>78</v>
      </c>
      <c r="G17" s="34">
        <v>76.034999999999997</v>
      </c>
      <c r="H17" s="35">
        <v>0</v>
      </c>
      <c r="I17" s="35">
        <f>ROUND(G17*H17,P4)</f>
        <v>0</v>
      </c>
      <c r="J17" s="33" t="s">
        <v>43</v>
      </c>
      <c r="O17" s="36">
        <f>I17*0.21</f>
        <v>0</v>
      </c>
      <c r="P17">
        <v>3</v>
      </c>
    </row>
    <row r="18" spans="1:16" x14ac:dyDescent="0.25">
      <c r="A18" s="30" t="s">
        <v>44</v>
      </c>
      <c r="B18" s="37"/>
      <c r="E18" s="32" t="s">
        <v>88</v>
      </c>
      <c r="J18" s="38"/>
    </row>
    <row r="19" spans="1:16" x14ac:dyDescent="0.25">
      <c r="A19" s="30" t="s">
        <v>46</v>
      </c>
      <c r="B19" s="37"/>
      <c r="E19" s="39" t="s">
        <v>89</v>
      </c>
      <c r="J19" s="38"/>
    </row>
    <row r="20" spans="1:16" ht="75" x14ac:dyDescent="0.25">
      <c r="A20" s="30" t="s">
        <v>48</v>
      </c>
      <c r="B20" s="37"/>
      <c r="E20" s="32" t="s">
        <v>90</v>
      </c>
      <c r="J20" s="38"/>
    </row>
    <row r="21" spans="1:16" x14ac:dyDescent="0.25">
      <c r="A21" s="30" t="s">
        <v>38</v>
      </c>
      <c r="B21" s="30">
        <v>4</v>
      </c>
      <c r="C21" s="31" t="s">
        <v>91</v>
      </c>
      <c r="D21" s="30" t="s">
        <v>40</v>
      </c>
      <c r="E21" s="32" t="s">
        <v>92</v>
      </c>
      <c r="F21" s="33" t="s">
        <v>93</v>
      </c>
      <c r="G21" s="34">
        <v>10</v>
      </c>
      <c r="H21" s="35">
        <v>0</v>
      </c>
      <c r="I21" s="35">
        <f>ROUND(G21*H21,P4)</f>
        <v>0</v>
      </c>
      <c r="J21" s="33" t="s">
        <v>43</v>
      </c>
      <c r="O21" s="36">
        <f>I21*0.21</f>
        <v>0</v>
      </c>
      <c r="P21">
        <v>3</v>
      </c>
    </row>
    <row r="22" spans="1:16" ht="30" x14ac:dyDescent="0.25">
      <c r="A22" s="30" t="s">
        <v>44</v>
      </c>
      <c r="B22" s="37"/>
      <c r="E22" s="32" t="s">
        <v>94</v>
      </c>
      <c r="J22" s="38"/>
    </row>
    <row r="23" spans="1:16" ht="105" x14ac:dyDescent="0.25">
      <c r="A23" s="30" t="s">
        <v>46</v>
      </c>
      <c r="B23" s="37"/>
      <c r="E23" s="39" t="s">
        <v>95</v>
      </c>
      <c r="J23" s="38"/>
    </row>
    <row r="24" spans="1:16" ht="60" x14ac:dyDescent="0.25">
      <c r="A24" s="30" t="s">
        <v>48</v>
      </c>
      <c r="B24" s="37"/>
      <c r="E24" s="32" t="s">
        <v>96</v>
      </c>
      <c r="J24" s="38"/>
    </row>
    <row r="25" spans="1:16" x14ac:dyDescent="0.25">
      <c r="A25" s="24" t="s">
        <v>35</v>
      </c>
      <c r="B25" s="25"/>
      <c r="C25" s="26" t="s">
        <v>97</v>
      </c>
      <c r="D25" s="27"/>
      <c r="E25" s="24" t="s">
        <v>98</v>
      </c>
      <c r="F25" s="27"/>
      <c r="G25" s="27"/>
      <c r="H25" s="27"/>
      <c r="I25" s="28">
        <f>SUMIFS(I26:I125,A26:A125,"P")</f>
        <v>0</v>
      </c>
      <c r="J25" s="29"/>
    </row>
    <row r="26" spans="1:16" x14ac:dyDescent="0.25">
      <c r="A26" s="30" t="s">
        <v>38</v>
      </c>
      <c r="B26" s="30">
        <v>5</v>
      </c>
      <c r="C26" s="31" t="s">
        <v>99</v>
      </c>
      <c r="D26" s="30" t="s">
        <v>40</v>
      </c>
      <c r="E26" s="32" t="s">
        <v>100</v>
      </c>
      <c r="F26" s="33" t="s">
        <v>101</v>
      </c>
      <c r="G26" s="34">
        <v>601</v>
      </c>
      <c r="H26" s="35">
        <v>0</v>
      </c>
      <c r="I26" s="35">
        <f>ROUND(G26*H26,P4)</f>
        <v>0</v>
      </c>
      <c r="J26" s="33" t="s">
        <v>43</v>
      </c>
      <c r="O26" s="36">
        <f>I26*0.21</f>
        <v>0</v>
      </c>
      <c r="P26">
        <v>3</v>
      </c>
    </row>
    <row r="27" spans="1:16" x14ac:dyDescent="0.25">
      <c r="A27" s="30" t="s">
        <v>44</v>
      </c>
      <c r="B27" s="37"/>
      <c r="E27" s="32" t="s">
        <v>102</v>
      </c>
      <c r="J27" s="38"/>
    </row>
    <row r="28" spans="1:16" x14ac:dyDescent="0.25">
      <c r="A28" s="30" t="s">
        <v>46</v>
      </c>
      <c r="B28" s="37"/>
      <c r="E28" s="39" t="s">
        <v>103</v>
      </c>
      <c r="J28" s="38"/>
    </row>
    <row r="29" spans="1:16" x14ac:dyDescent="0.25">
      <c r="A29" s="30" t="s">
        <v>48</v>
      </c>
      <c r="B29" s="37"/>
      <c r="E29" s="32" t="s">
        <v>104</v>
      </c>
      <c r="J29" s="38"/>
    </row>
    <row r="30" spans="1:16" x14ac:dyDescent="0.25">
      <c r="A30" s="30" t="s">
        <v>38</v>
      </c>
      <c r="B30" s="30">
        <v>6</v>
      </c>
      <c r="C30" s="31" t="s">
        <v>105</v>
      </c>
      <c r="D30" s="30" t="s">
        <v>40</v>
      </c>
      <c r="E30" s="32" t="s">
        <v>106</v>
      </c>
      <c r="F30" s="33" t="s">
        <v>78</v>
      </c>
      <c r="G30" s="34">
        <v>0.65400000000000003</v>
      </c>
      <c r="H30" s="35">
        <v>0</v>
      </c>
      <c r="I30" s="35">
        <f>ROUND(G30*H30,P4)</f>
        <v>0</v>
      </c>
      <c r="J30" s="33" t="s">
        <v>43</v>
      </c>
      <c r="O30" s="36">
        <f>I30*0.21</f>
        <v>0</v>
      </c>
      <c r="P30">
        <v>3</v>
      </c>
    </row>
    <row r="31" spans="1:16" ht="30" x14ac:dyDescent="0.25">
      <c r="A31" s="30" t="s">
        <v>44</v>
      </c>
      <c r="B31" s="37"/>
      <c r="E31" s="32" t="s">
        <v>107</v>
      </c>
      <c r="J31" s="38"/>
    </row>
    <row r="32" spans="1:16" ht="90" x14ac:dyDescent="0.25">
      <c r="A32" s="30" t="s">
        <v>46</v>
      </c>
      <c r="B32" s="37"/>
      <c r="E32" s="39" t="s">
        <v>108</v>
      </c>
      <c r="J32" s="38"/>
    </row>
    <row r="33" spans="1:16" ht="90" x14ac:dyDescent="0.25">
      <c r="A33" s="30" t="s">
        <v>48</v>
      </c>
      <c r="B33" s="37"/>
      <c r="E33" s="32" t="s">
        <v>109</v>
      </c>
      <c r="J33" s="38"/>
    </row>
    <row r="34" spans="1:16" ht="30" x14ac:dyDescent="0.25">
      <c r="A34" s="30" t="s">
        <v>38</v>
      </c>
      <c r="B34" s="30">
        <v>7</v>
      </c>
      <c r="C34" s="31" t="s">
        <v>110</v>
      </c>
      <c r="D34" s="30" t="s">
        <v>111</v>
      </c>
      <c r="E34" s="32" t="s">
        <v>112</v>
      </c>
      <c r="F34" s="33" t="s">
        <v>78</v>
      </c>
      <c r="G34" s="34">
        <v>94.057000000000002</v>
      </c>
      <c r="H34" s="35">
        <v>0</v>
      </c>
      <c r="I34" s="35">
        <f>ROUND(G34*H34,P4)</f>
        <v>0</v>
      </c>
      <c r="J34" s="33" t="s">
        <v>43</v>
      </c>
      <c r="O34" s="36">
        <f>I34*0.21</f>
        <v>0</v>
      </c>
      <c r="P34">
        <v>3</v>
      </c>
    </row>
    <row r="35" spans="1:16" x14ac:dyDescent="0.25">
      <c r="A35" s="30" t="s">
        <v>44</v>
      </c>
      <c r="B35" s="37"/>
      <c r="E35" s="32" t="s">
        <v>113</v>
      </c>
      <c r="J35" s="38"/>
    </row>
    <row r="36" spans="1:16" ht="105" x14ac:dyDescent="0.25">
      <c r="A36" s="30" t="s">
        <v>46</v>
      </c>
      <c r="B36" s="37"/>
      <c r="E36" s="39" t="s">
        <v>114</v>
      </c>
      <c r="J36" s="38"/>
    </row>
    <row r="37" spans="1:16" ht="90" x14ac:dyDescent="0.25">
      <c r="A37" s="30" t="s">
        <v>48</v>
      </c>
      <c r="B37" s="37"/>
      <c r="E37" s="32" t="s">
        <v>109</v>
      </c>
      <c r="J37" s="38"/>
    </row>
    <row r="38" spans="1:16" ht="30" x14ac:dyDescent="0.25">
      <c r="A38" s="30" t="s">
        <v>38</v>
      </c>
      <c r="B38" s="30">
        <v>8</v>
      </c>
      <c r="C38" s="31" t="s">
        <v>110</v>
      </c>
      <c r="D38" s="30" t="s">
        <v>115</v>
      </c>
      <c r="E38" s="32" t="s">
        <v>112</v>
      </c>
      <c r="F38" s="33" t="s">
        <v>78</v>
      </c>
      <c r="G38" s="34">
        <v>145.059</v>
      </c>
      <c r="H38" s="35">
        <v>0</v>
      </c>
      <c r="I38" s="35">
        <f>ROUND(G38*H38,P4)</f>
        <v>0</v>
      </c>
      <c r="J38" s="33" t="s">
        <v>43</v>
      </c>
      <c r="O38" s="36">
        <f>I38*0.21</f>
        <v>0</v>
      </c>
      <c r="P38">
        <v>3</v>
      </c>
    </row>
    <row r="39" spans="1:16" ht="30" x14ac:dyDescent="0.25">
      <c r="A39" s="30" t="s">
        <v>44</v>
      </c>
      <c r="B39" s="37"/>
      <c r="E39" s="32" t="s">
        <v>116</v>
      </c>
      <c r="J39" s="38"/>
    </row>
    <row r="40" spans="1:16" ht="105" x14ac:dyDescent="0.25">
      <c r="A40" s="30" t="s">
        <v>46</v>
      </c>
      <c r="B40" s="37"/>
      <c r="E40" s="39" t="s">
        <v>117</v>
      </c>
      <c r="J40" s="38"/>
    </row>
    <row r="41" spans="1:16" ht="90" x14ac:dyDescent="0.25">
      <c r="A41" s="30" t="s">
        <v>48</v>
      </c>
      <c r="B41" s="37"/>
      <c r="E41" s="32" t="s">
        <v>109</v>
      </c>
      <c r="J41" s="38"/>
    </row>
    <row r="42" spans="1:16" ht="30" x14ac:dyDescent="0.25">
      <c r="A42" s="30" t="s">
        <v>38</v>
      </c>
      <c r="B42" s="30">
        <v>9</v>
      </c>
      <c r="C42" s="31" t="s">
        <v>118</v>
      </c>
      <c r="D42" s="30" t="s">
        <v>40</v>
      </c>
      <c r="E42" s="32" t="s">
        <v>119</v>
      </c>
      <c r="F42" s="33" t="s">
        <v>78</v>
      </c>
      <c r="G42" s="34">
        <v>8.2850000000000001</v>
      </c>
      <c r="H42" s="35">
        <v>0</v>
      </c>
      <c r="I42" s="35">
        <f>ROUND(G42*H42,P4)</f>
        <v>0</v>
      </c>
      <c r="J42" s="33" t="s">
        <v>43</v>
      </c>
      <c r="O42" s="36">
        <f>I42*0.21</f>
        <v>0</v>
      </c>
      <c r="P42">
        <v>3</v>
      </c>
    </row>
    <row r="43" spans="1:16" ht="30" x14ac:dyDescent="0.25">
      <c r="A43" s="30" t="s">
        <v>44</v>
      </c>
      <c r="B43" s="37"/>
      <c r="E43" s="32" t="s">
        <v>107</v>
      </c>
      <c r="J43" s="38"/>
    </row>
    <row r="44" spans="1:16" ht="75" x14ac:dyDescent="0.25">
      <c r="A44" s="30" t="s">
        <v>46</v>
      </c>
      <c r="B44" s="37"/>
      <c r="E44" s="39" t="s">
        <v>120</v>
      </c>
      <c r="J44" s="38"/>
    </row>
    <row r="45" spans="1:16" ht="120" x14ac:dyDescent="0.25">
      <c r="A45" s="30" t="s">
        <v>48</v>
      </c>
      <c r="B45" s="37"/>
      <c r="E45" s="32" t="s">
        <v>121</v>
      </c>
      <c r="J45" s="38"/>
    </row>
    <row r="46" spans="1:16" x14ac:dyDescent="0.25">
      <c r="A46" s="30" t="s">
        <v>38</v>
      </c>
      <c r="B46" s="30">
        <v>10</v>
      </c>
      <c r="C46" s="31" t="s">
        <v>122</v>
      </c>
      <c r="D46" s="30" t="s">
        <v>40</v>
      </c>
      <c r="E46" s="32" t="s">
        <v>123</v>
      </c>
      <c r="F46" s="33" t="s">
        <v>78</v>
      </c>
      <c r="G46" s="34">
        <v>0.376</v>
      </c>
      <c r="H46" s="35">
        <v>0</v>
      </c>
      <c r="I46" s="35">
        <f>ROUND(G46*H46,P4)</f>
        <v>0</v>
      </c>
      <c r="J46" s="33" t="s">
        <v>43</v>
      </c>
      <c r="O46" s="36">
        <f>I46*0.21</f>
        <v>0</v>
      </c>
      <c r="P46">
        <v>3</v>
      </c>
    </row>
    <row r="47" spans="1:16" ht="30" x14ac:dyDescent="0.25">
      <c r="A47" s="30" t="s">
        <v>44</v>
      </c>
      <c r="B47" s="37"/>
      <c r="E47" s="32" t="s">
        <v>107</v>
      </c>
      <c r="J47" s="38"/>
    </row>
    <row r="48" spans="1:16" x14ac:dyDescent="0.25">
      <c r="A48" s="30" t="s">
        <v>46</v>
      </c>
      <c r="B48" s="37"/>
      <c r="E48" s="39" t="s">
        <v>124</v>
      </c>
      <c r="J48" s="38"/>
    </row>
    <row r="49" spans="1:16" ht="120" x14ac:dyDescent="0.25">
      <c r="A49" s="30" t="s">
        <v>48</v>
      </c>
      <c r="B49" s="37"/>
      <c r="E49" s="32" t="s">
        <v>121</v>
      </c>
      <c r="J49" s="38"/>
    </row>
    <row r="50" spans="1:16" x14ac:dyDescent="0.25">
      <c r="A50" s="30" t="s">
        <v>38</v>
      </c>
      <c r="B50" s="30">
        <v>11</v>
      </c>
      <c r="C50" s="31" t="s">
        <v>125</v>
      </c>
      <c r="D50" s="30" t="s">
        <v>40</v>
      </c>
      <c r="E50" s="32" t="s">
        <v>126</v>
      </c>
      <c r="F50" s="33" t="s">
        <v>78</v>
      </c>
      <c r="G50" s="34">
        <v>0.9</v>
      </c>
      <c r="H50" s="35">
        <v>0</v>
      </c>
      <c r="I50" s="35">
        <f>ROUND(G50*H50,P4)</f>
        <v>0</v>
      </c>
      <c r="J50" s="33" t="s">
        <v>43</v>
      </c>
      <c r="O50" s="36">
        <f>I50*0.21</f>
        <v>0</v>
      </c>
      <c r="P50">
        <v>3</v>
      </c>
    </row>
    <row r="51" spans="1:16" ht="30" x14ac:dyDescent="0.25">
      <c r="A51" s="30" t="s">
        <v>44</v>
      </c>
      <c r="B51" s="37"/>
      <c r="E51" s="32" t="s">
        <v>107</v>
      </c>
      <c r="J51" s="38"/>
    </row>
    <row r="52" spans="1:16" x14ac:dyDescent="0.25">
      <c r="A52" s="30" t="s">
        <v>46</v>
      </c>
      <c r="B52" s="37"/>
      <c r="E52" s="39" t="s">
        <v>127</v>
      </c>
      <c r="J52" s="38"/>
    </row>
    <row r="53" spans="1:16" ht="120" x14ac:dyDescent="0.25">
      <c r="A53" s="30" t="s">
        <v>48</v>
      </c>
      <c r="B53" s="37"/>
      <c r="E53" s="32" t="s">
        <v>121</v>
      </c>
      <c r="J53" s="38"/>
    </row>
    <row r="54" spans="1:16" ht="30" x14ac:dyDescent="0.25">
      <c r="A54" s="30" t="s">
        <v>38</v>
      </c>
      <c r="B54" s="30">
        <v>12</v>
      </c>
      <c r="C54" s="31" t="s">
        <v>128</v>
      </c>
      <c r="D54" s="30" t="s">
        <v>40</v>
      </c>
      <c r="E54" s="32" t="s">
        <v>129</v>
      </c>
      <c r="F54" s="33" t="s">
        <v>78</v>
      </c>
      <c r="G54" s="34">
        <v>0.76</v>
      </c>
      <c r="H54" s="35">
        <v>0</v>
      </c>
      <c r="I54" s="35">
        <f>ROUND(G54*H54,P4)</f>
        <v>0</v>
      </c>
      <c r="J54" s="33" t="s">
        <v>43</v>
      </c>
      <c r="O54" s="36">
        <f>I54*0.21</f>
        <v>0</v>
      </c>
      <c r="P54">
        <v>3</v>
      </c>
    </row>
    <row r="55" spans="1:16" ht="30" x14ac:dyDescent="0.25">
      <c r="A55" s="30" t="s">
        <v>44</v>
      </c>
      <c r="B55" s="37"/>
      <c r="E55" s="32" t="s">
        <v>107</v>
      </c>
      <c r="J55" s="38"/>
    </row>
    <row r="56" spans="1:16" x14ac:dyDescent="0.25">
      <c r="A56" s="30" t="s">
        <v>46</v>
      </c>
      <c r="B56" s="37"/>
      <c r="E56" s="39" t="s">
        <v>130</v>
      </c>
      <c r="J56" s="38"/>
    </row>
    <row r="57" spans="1:16" ht="120" x14ac:dyDescent="0.25">
      <c r="A57" s="30" t="s">
        <v>48</v>
      </c>
      <c r="B57" s="37"/>
      <c r="E57" s="32" t="s">
        <v>121</v>
      </c>
      <c r="J57" s="38"/>
    </row>
    <row r="58" spans="1:16" x14ac:dyDescent="0.25">
      <c r="A58" s="30" t="s">
        <v>38</v>
      </c>
      <c r="B58" s="30">
        <v>13</v>
      </c>
      <c r="C58" s="31" t="s">
        <v>131</v>
      </c>
      <c r="D58" s="30" t="s">
        <v>40</v>
      </c>
      <c r="E58" s="32" t="s">
        <v>132</v>
      </c>
      <c r="F58" s="33" t="s">
        <v>133</v>
      </c>
      <c r="G58" s="34">
        <v>11</v>
      </c>
      <c r="H58" s="35">
        <v>0</v>
      </c>
      <c r="I58" s="35">
        <f>ROUND(G58*H58,P4)</f>
        <v>0</v>
      </c>
      <c r="J58" s="33" t="s">
        <v>43</v>
      </c>
      <c r="O58" s="36">
        <f>I58*0.21</f>
        <v>0</v>
      </c>
      <c r="P58">
        <v>3</v>
      </c>
    </row>
    <row r="59" spans="1:16" ht="30" x14ac:dyDescent="0.25">
      <c r="A59" s="30" t="s">
        <v>44</v>
      </c>
      <c r="B59" s="37"/>
      <c r="E59" s="32" t="s">
        <v>107</v>
      </c>
      <c r="J59" s="38"/>
    </row>
    <row r="60" spans="1:16" x14ac:dyDescent="0.25">
      <c r="A60" s="30" t="s">
        <v>46</v>
      </c>
      <c r="B60" s="37"/>
      <c r="E60" s="39" t="s">
        <v>134</v>
      </c>
      <c r="J60" s="38"/>
    </row>
    <row r="61" spans="1:16" ht="120" x14ac:dyDescent="0.25">
      <c r="A61" s="30" t="s">
        <v>48</v>
      </c>
      <c r="B61" s="37"/>
      <c r="E61" s="32" t="s">
        <v>121</v>
      </c>
      <c r="J61" s="38"/>
    </row>
    <row r="62" spans="1:16" ht="30" x14ac:dyDescent="0.25">
      <c r="A62" s="30" t="s">
        <v>38</v>
      </c>
      <c r="B62" s="30">
        <v>14</v>
      </c>
      <c r="C62" s="31" t="s">
        <v>135</v>
      </c>
      <c r="D62" s="30" t="s">
        <v>40</v>
      </c>
      <c r="E62" s="32" t="s">
        <v>136</v>
      </c>
      <c r="F62" s="33" t="s">
        <v>133</v>
      </c>
      <c r="G62" s="34">
        <v>25.8</v>
      </c>
      <c r="H62" s="35">
        <v>0</v>
      </c>
      <c r="I62" s="35">
        <f>ROUND(G62*H62,P4)</f>
        <v>0</v>
      </c>
      <c r="J62" s="33" t="s">
        <v>43</v>
      </c>
      <c r="O62" s="36">
        <f>I62*0.21</f>
        <v>0</v>
      </c>
      <c r="P62">
        <v>3</v>
      </c>
    </row>
    <row r="63" spans="1:16" ht="30" x14ac:dyDescent="0.25">
      <c r="A63" s="30" t="s">
        <v>44</v>
      </c>
      <c r="B63" s="37"/>
      <c r="E63" s="32" t="s">
        <v>107</v>
      </c>
      <c r="J63" s="38"/>
    </row>
    <row r="64" spans="1:16" x14ac:dyDescent="0.25">
      <c r="A64" s="30" t="s">
        <v>46</v>
      </c>
      <c r="B64" s="37"/>
      <c r="E64" s="39" t="s">
        <v>137</v>
      </c>
      <c r="J64" s="38"/>
    </row>
    <row r="65" spans="1:16" ht="90" x14ac:dyDescent="0.25">
      <c r="A65" s="30" t="s">
        <v>48</v>
      </c>
      <c r="B65" s="37"/>
      <c r="E65" s="32" t="s">
        <v>109</v>
      </c>
      <c r="J65" s="38"/>
    </row>
    <row r="66" spans="1:16" x14ac:dyDescent="0.25">
      <c r="A66" s="30" t="s">
        <v>38</v>
      </c>
      <c r="B66" s="30">
        <v>15</v>
      </c>
      <c r="C66" s="31" t="s">
        <v>138</v>
      </c>
      <c r="D66" s="30" t="s">
        <v>40</v>
      </c>
      <c r="E66" s="32" t="s">
        <v>139</v>
      </c>
      <c r="F66" s="33" t="s">
        <v>78</v>
      </c>
      <c r="G66" s="34">
        <v>8.5920000000000005</v>
      </c>
      <c r="H66" s="35">
        <v>0</v>
      </c>
      <c r="I66" s="35">
        <f>ROUND(G66*H66,P4)</f>
        <v>0</v>
      </c>
      <c r="J66" s="33" t="s">
        <v>43</v>
      </c>
      <c r="O66" s="36">
        <f>I66*0.21</f>
        <v>0</v>
      </c>
      <c r="P66">
        <v>3</v>
      </c>
    </row>
    <row r="67" spans="1:16" x14ac:dyDescent="0.25">
      <c r="A67" s="30" t="s">
        <v>44</v>
      </c>
      <c r="B67" s="37"/>
      <c r="E67" s="32" t="s">
        <v>140</v>
      </c>
      <c r="J67" s="38"/>
    </row>
    <row r="68" spans="1:16" x14ac:dyDescent="0.25">
      <c r="A68" s="30" t="s">
        <v>46</v>
      </c>
      <c r="B68" s="37"/>
      <c r="E68" s="39" t="s">
        <v>141</v>
      </c>
      <c r="J68" s="38"/>
    </row>
    <row r="69" spans="1:16" ht="120" x14ac:dyDescent="0.25">
      <c r="A69" s="30" t="s">
        <v>48</v>
      </c>
      <c r="B69" s="37"/>
      <c r="E69" s="32" t="s">
        <v>121</v>
      </c>
      <c r="J69" s="38"/>
    </row>
    <row r="70" spans="1:16" x14ac:dyDescent="0.25">
      <c r="A70" s="30" t="s">
        <v>38</v>
      </c>
      <c r="B70" s="30">
        <v>16</v>
      </c>
      <c r="C70" s="31" t="s">
        <v>142</v>
      </c>
      <c r="D70" s="30" t="s">
        <v>40</v>
      </c>
      <c r="E70" s="32" t="s">
        <v>143</v>
      </c>
      <c r="F70" s="33" t="s">
        <v>133</v>
      </c>
      <c r="G70" s="34">
        <v>20</v>
      </c>
      <c r="H70" s="35">
        <v>0</v>
      </c>
      <c r="I70" s="35">
        <f>ROUND(G70*H70,P4)</f>
        <v>0</v>
      </c>
      <c r="J70" s="33" t="s">
        <v>43</v>
      </c>
      <c r="O70" s="36">
        <f>I70*0.21</f>
        <v>0</v>
      </c>
      <c r="P70">
        <v>3</v>
      </c>
    </row>
    <row r="71" spans="1:16" x14ac:dyDescent="0.25">
      <c r="A71" s="30" t="s">
        <v>44</v>
      </c>
      <c r="B71" s="37"/>
      <c r="E71" s="32" t="s">
        <v>144</v>
      </c>
      <c r="J71" s="38"/>
    </row>
    <row r="72" spans="1:16" ht="30" x14ac:dyDescent="0.25">
      <c r="A72" s="30" t="s">
        <v>46</v>
      </c>
      <c r="B72" s="37"/>
      <c r="E72" s="39" t="s">
        <v>145</v>
      </c>
      <c r="J72" s="38"/>
    </row>
    <row r="73" spans="1:16" ht="30" x14ac:dyDescent="0.25">
      <c r="A73" s="30" t="s">
        <v>48</v>
      </c>
      <c r="B73" s="37"/>
      <c r="E73" s="32" t="s">
        <v>146</v>
      </c>
      <c r="J73" s="38"/>
    </row>
    <row r="74" spans="1:16" x14ac:dyDescent="0.25">
      <c r="A74" s="30" t="s">
        <v>38</v>
      </c>
      <c r="B74" s="30">
        <v>17</v>
      </c>
      <c r="C74" s="31" t="s">
        <v>147</v>
      </c>
      <c r="D74" s="30" t="s">
        <v>111</v>
      </c>
      <c r="E74" s="32" t="s">
        <v>148</v>
      </c>
      <c r="F74" s="33" t="s">
        <v>78</v>
      </c>
      <c r="G74" s="34">
        <v>335.38299999999998</v>
      </c>
      <c r="H74" s="35">
        <v>0</v>
      </c>
      <c r="I74" s="35">
        <f>ROUND(G74*H74,P4)</f>
        <v>0</v>
      </c>
      <c r="J74" s="33" t="s">
        <v>43</v>
      </c>
      <c r="O74" s="36">
        <f>I74*0.21</f>
        <v>0</v>
      </c>
      <c r="P74">
        <v>3</v>
      </c>
    </row>
    <row r="75" spans="1:16" x14ac:dyDescent="0.25">
      <c r="A75" s="30" t="s">
        <v>44</v>
      </c>
      <c r="B75" s="37"/>
      <c r="E75" s="32" t="s">
        <v>149</v>
      </c>
      <c r="J75" s="38"/>
    </row>
    <row r="76" spans="1:16" ht="105" x14ac:dyDescent="0.25">
      <c r="A76" s="30" t="s">
        <v>46</v>
      </c>
      <c r="B76" s="37"/>
      <c r="E76" s="39" t="s">
        <v>150</v>
      </c>
      <c r="J76" s="38"/>
    </row>
    <row r="77" spans="1:16" ht="409.5" x14ac:dyDescent="0.25">
      <c r="A77" s="30" t="s">
        <v>48</v>
      </c>
      <c r="B77" s="37"/>
      <c r="E77" s="32" t="s">
        <v>151</v>
      </c>
      <c r="J77" s="38"/>
    </row>
    <row r="78" spans="1:16" x14ac:dyDescent="0.25">
      <c r="A78" s="30" t="s">
        <v>38</v>
      </c>
      <c r="B78" s="30">
        <v>18</v>
      </c>
      <c r="C78" s="31" t="s">
        <v>147</v>
      </c>
      <c r="D78" s="30" t="s">
        <v>115</v>
      </c>
      <c r="E78" s="32" t="s">
        <v>148</v>
      </c>
      <c r="F78" s="33" t="s">
        <v>78</v>
      </c>
      <c r="G78" s="34">
        <v>192.06800000000001</v>
      </c>
      <c r="H78" s="35">
        <v>0</v>
      </c>
      <c r="I78" s="35">
        <f>ROUND(G78*H78,P4)</f>
        <v>0</v>
      </c>
      <c r="J78" s="33" t="s">
        <v>43</v>
      </c>
      <c r="O78" s="36">
        <f>I78*0.21</f>
        <v>0</v>
      </c>
      <c r="P78">
        <v>3</v>
      </c>
    </row>
    <row r="79" spans="1:16" ht="45" x14ac:dyDescent="0.25">
      <c r="A79" s="30" t="s">
        <v>44</v>
      </c>
      <c r="B79" s="37"/>
      <c r="E79" s="32" t="s">
        <v>152</v>
      </c>
      <c r="J79" s="38"/>
    </row>
    <row r="80" spans="1:16" ht="90" x14ac:dyDescent="0.25">
      <c r="A80" s="30" t="s">
        <v>46</v>
      </c>
      <c r="B80" s="37"/>
      <c r="E80" s="39" t="s">
        <v>153</v>
      </c>
      <c r="J80" s="38"/>
    </row>
    <row r="81" spans="1:16" ht="409.5" x14ac:dyDescent="0.25">
      <c r="A81" s="30" t="s">
        <v>48</v>
      </c>
      <c r="B81" s="37"/>
      <c r="E81" s="32" t="s">
        <v>151</v>
      </c>
      <c r="J81" s="38"/>
    </row>
    <row r="82" spans="1:16" x14ac:dyDescent="0.25">
      <c r="A82" s="30" t="s">
        <v>38</v>
      </c>
      <c r="B82" s="30">
        <v>19</v>
      </c>
      <c r="C82" s="31" t="s">
        <v>154</v>
      </c>
      <c r="D82" s="30" t="s">
        <v>40</v>
      </c>
      <c r="E82" s="32" t="s">
        <v>155</v>
      </c>
      <c r="F82" s="33" t="s">
        <v>78</v>
      </c>
      <c r="G82" s="34">
        <v>94.057000000000002</v>
      </c>
      <c r="H82" s="35">
        <v>0</v>
      </c>
      <c r="I82" s="35">
        <f>ROUND(G82*H82,P4)</f>
        <v>0</v>
      </c>
      <c r="J82" s="33" t="s">
        <v>43</v>
      </c>
      <c r="O82" s="36">
        <f>I82*0.21</f>
        <v>0</v>
      </c>
      <c r="P82">
        <v>3</v>
      </c>
    </row>
    <row r="83" spans="1:16" x14ac:dyDescent="0.25">
      <c r="A83" s="30" t="s">
        <v>44</v>
      </c>
      <c r="B83" s="37"/>
      <c r="E83" s="43" t="s">
        <v>40</v>
      </c>
      <c r="J83" s="38"/>
    </row>
    <row r="84" spans="1:16" x14ac:dyDescent="0.25">
      <c r="A84" s="30" t="s">
        <v>46</v>
      </c>
      <c r="B84" s="37"/>
      <c r="E84" s="39" t="s">
        <v>156</v>
      </c>
      <c r="J84" s="38"/>
    </row>
    <row r="85" spans="1:16" ht="405" x14ac:dyDescent="0.25">
      <c r="A85" s="30" t="s">
        <v>48</v>
      </c>
      <c r="B85" s="37"/>
      <c r="E85" s="32" t="s">
        <v>157</v>
      </c>
      <c r="J85" s="38"/>
    </row>
    <row r="86" spans="1:16" x14ac:dyDescent="0.25">
      <c r="A86" s="30" t="s">
        <v>38</v>
      </c>
      <c r="B86" s="30">
        <v>20</v>
      </c>
      <c r="C86" s="31" t="s">
        <v>158</v>
      </c>
      <c r="D86" s="30" t="s">
        <v>40</v>
      </c>
      <c r="E86" s="32" t="s">
        <v>159</v>
      </c>
      <c r="F86" s="33" t="s">
        <v>78</v>
      </c>
      <c r="G86" s="34">
        <v>76.034999999999997</v>
      </c>
      <c r="H86" s="35">
        <v>0</v>
      </c>
      <c r="I86" s="35">
        <f>ROUND(G86*H86,P4)</f>
        <v>0</v>
      </c>
      <c r="J86" s="33" t="s">
        <v>43</v>
      </c>
      <c r="O86" s="36">
        <f>I86*0.21</f>
        <v>0</v>
      </c>
      <c r="P86">
        <v>3</v>
      </c>
    </row>
    <row r="87" spans="1:16" x14ac:dyDescent="0.25">
      <c r="A87" s="30" t="s">
        <v>44</v>
      </c>
      <c r="B87" s="37"/>
      <c r="E87" s="32" t="s">
        <v>160</v>
      </c>
      <c r="J87" s="38"/>
    </row>
    <row r="88" spans="1:16" x14ac:dyDescent="0.25">
      <c r="A88" s="30" t="s">
        <v>46</v>
      </c>
      <c r="B88" s="37"/>
      <c r="E88" s="39" t="s">
        <v>161</v>
      </c>
      <c r="J88" s="38"/>
    </row>
    <row r="89" spans="1:16" ht="409.5" x14ac:dyDescent="0.25">
      <c r="A89" s="30" t="s">
        <v>48</v>
      </c>
      <c r="B89" s="37"/>
      <c r="E89" s="32" t="s">
        <v>162</v>
      </c>
      <c r="J89" s="38"/>
    </row>
    <row r="90" spans="1:16" x14ac:dyDescent="0.25">
      <c r="A90" s="30" t="s">
        <v>38</v>
      </c>
      <c r="B90" s="30">
        <v>21</v>
      </c>
      <c r="C90" s="31" t="s">
        <v>163</v>
      </c>
      <c r="D90" s="30" t="s">
        <v>40</v>
      </c>
      <c r="E90" s="32" t="s">
        <v>164</v>
      </c>
      <c r="F90" s="33" t="s">
        <v>78</v>
      </c>
      <c r="G90" s="34">
        <v>105.19</v>
      </c>
      <c r="H90" s="35">
        <v>0</v>
      </c>
      <c r="I90" s="35">
        <f>ROUND(G90*H90,P4)</f>
        <v>0</v>
      </c>
      <c r="J90" s="33" t="s">
        <v>43</v>
      </c>
      <c r="O90" s="36">
        <f>I90*0.21</f>
        <v>0</v>
      </c>
      <c r="P90">
        <v>3</v>
      </c>
    </row>
    <row r="91" spans="1:16" x14ac:dyDescent="0.25">
      <c r="A91" s="30" t="s">
        <v>44</v>
      </c>
      <c r="B91" s="37"/>
      <c r="E91" s="32" t="s">
        <v>149</v>
      </c>
      <c r="J91" s="38"/>
    </row>
    <row r="92" spans="1:16" ht="60" x14ac:dyDescent="0.25">
      <c r="A92" s="30" t="s">
        <v>46</v>
      </c>
      <c r="B92" s="37"/>
      <c r="E92" s="39" t="s">
        <v>165</v>
      </c>
      <c r="J92" s="38"/>
    </row>
    <row r="93" spans="1:16" ht="409.5" x14ac:dyDescent="0.25">
      <c r="A93" s="30" t="s">
        <v>48</v>
      </c>
      <c r="B93" s="37"/>
      <c r="E93" s="32" t="s">
        <v>166</v>
      </c>
      <c r="J93" s="38"/>
    </row>
    <row r="94" spans="1:16" x14ac:dyDescent="0.25">
      <c r="A94" s="30" t="s">
        <v>38</v>
      </c>
      <c r="B94" s="30">
        <v>22</v>
      </c>
      <c r="C94" s="31" t="s">
        <v>167</v>
      </c>
      <c r="D94" s="30" t="s">
        <v>40</v>
      </c>
      <c r="E94" s="32" t="s">
        <v>168</v>
      </c>
      <c r="F94" s="33" t="s">
        <v>78</v>
      </c>
      <c r="G94" s="34">
        <v>692.74099999999999</v>
      </c>
      <c r="H94" s="35">
        <v>0</v>
      </c>
      <c r="I94" s="35">
        <f>ROUND(G94*H94,P4)</f>
        <v>0</v>
      </c>
      <c r="J94" s="33" t="s">
        <v>43</v>
      </c>
      <c r="O94" s="36">
        <f>I94*0.21</f>
        <v>0</v>
      </c>
      <c r="P94">
        <v>3</v>
      </c>
    </row>
    <row r="95" spans="1:16" x14ac:dyDescent="0.25">
      <c r="A95" s="30" t="s">
        <v>44</v>
      </c>
      <c r="B95" s="37"/>
      <c r="E95" s="43"/>
      <c r="J95" s="38"/>
    </row>
    <row r="96" spans="1:16" ht="60" x14ac:dyDescent="0.25">
      <c r="A96" s="30" t="s">
        <v>46</v>
      </c>
      <c r="B96" s="37"/>
      <c r="E96" s="39" t="s">
        <v>80</v>
      </c>
      <c r="J96" s="38"/>
    </row>
    <row r="97" spans="1:16" ht="285" x14ac:dyDescent="0.25">
      <c r="A97" s="30" t="s">
        <v>48</v>
      </c>
      <c r="B97" s="37"/>
      <c r="E97" s="32" t="s">
        <v>169</v>
      </c>
      <c r="J97" s="38"/>
    </row>
    <row r="98" spans="1:16" x14ac:dyDescent="0.25">
      <c r="A98" s="30" t="s">
        <v>38</v>
      </c>
      <c r="B98" s="30">
        <v>23</v>
      </c>
      <c r="C98" s="31" t="s">
        <v>170</v>
      </c>
      <c r="D98" s="30" t="s">
        <v>40</v>
      </c>
      <c r="E98" s="32" t="s">
        <v>171</v>
      </c>
      <c r="F98" s="33" t="s">
        <v>78</v>
      </c>
      <c r="G98" s="34">
        <v>37.743000000000002</v>
      </c>
      <c r="H98" s="35">
        <v>0</v>
      </c>
      <c r="I98" s="35">
        <f>ROUND(G98*H98,P4)</f>
        <v>0</v>
      </c>
      <c r="J98" s="33" t="s">
        <v>43</v>
      </c>
      <c r="O98" s="36">
        <f>I98*0.21</f>
        <v>0</v>
      </c>
      <c r="P98">
        <v>3</v>
      </c>
    </row>
    <row r="99" spans="1:16" x14ac:dyDescent="0.25">
      <c r="A99" s="30" t="s">
        <v>44</v>
      </c>
      <c r="B99" s="37"/>
      <c r="E99" s="32" t="s">
        <v>172</v>
      </c>
      <c r="J99" s="38"/>
    </row>
    <row r="100" spans="1:16" ht="105" x14ac:dyDescent="0.25">
      <c r="A100" s="30" t="s">
        <v>46</v>
      </c>
      <c r="B100" s="37"/>
      <c r="E100" s="39" t="s">
        <v>173</v>
      </c>
      <c r="J100" s="38"/>
    </row>
    <row r="101" spans="1:16" ht="390" x14ac:dyDescent="0.25">
      <c r="A101" s="30" t="s">
        <v>48</v>
      </c>
      <c r="B101" s="37"/>
      <c r="E101" s="32" t="s">
        <v>174</v>
      </c>
      <c r="J101" s="38"/>
    </row>
    <row r="102" spans="1:16" x14ac:dyDescent="0.25">
      <c r="A102" s="30" t="s">
        <v>38</v>
      </c>
      <c r="B102" s="30">
        <v>24</v>
      </c>
      <c r="C102" s="31" t="s">
        <v>175</v>
      </c>
      <c r="D102" s="30" t="s">
        <v>40</v>
      </c>
      <c r="E102" s="32" t="s">
        <v>176</v>
      </c>
      <c r="F102" s="33" t="s">
        <v>78</v>
      </c>
      <c r="G102" s="34">
        <v>56.314</v>
      </c>
      <c r="H102" s="35">
        <v>0</v>
      </c>
      <c r="I102" s="35">
        <f>ROUND(G102*H102,P4)</f>
        <v>0</v>
      </c>
      <c r="J102" s="33" t="s">
        <v>43</v>
      </c>
      <c r="O102" s="36">
        <f>I102*0.21</f>
        <v>0</v>
      </c>
      <c r="P102">
        <v>3</v>
      </c>
    </row>
    <row r="103" spans="1:16" x14ac:dyDescent="0.25">
      <c r="A103" s="30" t="s">
        <v>44</v>
      </c>
      <c r="B103" s="37"/>
      <c r="E103" s="32" t="s">
        <v>172</v>
      </c>
      <c r="J103" s="38"/>
    </row>
    <row r="104" spans="1:16" ht="45" x14ac:dyDescent="0.25">
      <c r="A104" s="30" t="s">
        <v>46</v>
      </c>
      <c r="B104" s="37"/>
      <c r="E104" s="39" t="s">
        <v>177</v>
      </c>
      <c r="J104" s="38"/>
    </row>
    <row r="105" spans="1:16" ht="375" x14ac:dyDescent="0.25">
      <c r="A105" s="30" t="s">
        <v>48</v>
      </c>
      <c r="B105" s="37"/>
      <c r="E105" s="32" t="s">
        <v>178</v>
      </c>
      <c r="J105" s="38"/>
    </row>
    <row r="106" spans="1:16" x14ac:dyDescent="0.25">
      <c r="A106" s="30" t="s">
        <v>38</v>
      </c>
      <c r="B106" s="30">
        <v>25</v>
      </c>
      <c r="C106" s="31" t="s">
        <v>179</v>
      </c>
      <c r="D106" s="30" t="s">
        <v>40</v>
      </c>
      <c r="E106" s="32" t="s">
        <v>180</v>
      </c>
      <c r="F106" s="33" t="s">
        <v>78</v>
      </c>
      <c r="G106" s="34">
        <v>33.9</v>
      </c>
      <c r="H106" s="35">
        <v>0</v>
      </c>
      <c r="I106" s="35">
        <f>ROUND(G106*H106,P4)</f>
        <v>0</v>
      </c>
      <c r="J106" s="33" t="s">
        <v>43</v>
      </c>
      <c r="O106" s="36">
        <f>I106*0.21</f>
        <v>0</v>
      </c>
      <c r="P106">
        <v>3</v>
      </c>
    </row>
    <row r="107" spans="1:16" x14ac:dyDescent="0.25">
      <c r="A107" s="30" t="s">
        <v>44</v>
      </c>
      <c r="B107" s="37"/>
      <c r="E107" s="32" t="s">
        <v>181</v>
      </c>
      <c r="J107" s="38"/>
    </row>
    <row r="108" spans="1:16" ht="30" x14ac:dyDescent="0.25">
      <c r="A108" s="30" t="s">
        <v>46</v>
      </c>
      <c r="B108" s="37"/>
      <c r="E108" s="39" t="s">
        <v>182</v>
      </c>
      <c r="J108" s="38"/>
    </row>
    <row r="109" spans="1:16" ht="409.5" x14ac:dyDescent="0.25">
      <c r="A109" s="30" t="s">
        <v>48</v>
      </c>
      <c r="B109" s="37"/>
      <c r="E109" s="32" t="s">
        <v>183</v>
      </c>
      <c r="J109" s="38"/>
    </row>
    <row r="110" spans="1:16" x14ac:dyDescent="0.25">
      <c r="A110" s="30" t="s">
        <v>38</v>
      </c>
      <c r="B110" s="30">
        <v>26</v>
      </c>
      <c r="C110" s="31" t="s">
        <v>184</v>
      </c>
      <c r="D110" s="30" t="s">
        <v>40</v>
      </c>
      <c r="E110" s="32" t="s">
        <v>185</v>
      </c>
      <c r="F110" s="33" t="s">
        <v>78</v>
      </c>
      <c r="G110" s="34">
        <v>0.40500000000000003</v>
      </c>
      <c r="H110" s="35">
        <v>0</v>
      </c>
      <c r="I110" s="35">
        <f>ROUND(G110*H110,P4)</f>
        <v>0</v>
      </c>
      <c r="J110" s="33" t="s">
        <v>43</v>
      </c>
      <c r="O110" s="36">
        <f>I110*0.21</f>
        <v>0</v>
      </c>
      <c r="P110">
        <v>3</v>
      </c>
    </row>
    <row r="111" spans="1:16" x14ac:dyDescent="0.25">
      <c r="A111" s="30" t="s">
        <v>44</v>
      </c>
      <c r="B111" s="37"/>
      <c r="E111" s="32" t="s">
        <v>186</v>
      </c>
      <c r="J111" s="38"/>
    </row>
    <row r="112" spans="1:16" x14ac:dyDescent="0.25">
      <c r="A112" s="30" t="s">
        <v>46</v>
      </c>
      <c r="B112" s="37"/>
      <c r="E112" s="39" t="s">
        <v>187</v>
      </c>
      <c r="J112" s="38"/>
    </row>
    <row r="113" spans="1:16" ht="390" x14ac:dyDescent="0.25">
      <c r="A113" s="30" t="s">
        <v>48</v>
      </c>
      <c r="B113" s="37"/>
      <c r="E113" s="32" t="s">
        <v>188</v>
      </c>
      <c r="J113" s="38"/>
    </row>
    <row r="114" spans="1:16" x14ac:dyDescent="0.25">
      <c r="A114" s="30" t="s">
        <v>38</v>
      </c>
      <c r="B114" s="30">
        <v>27</v>
      </c>
      <c r="C114" s="31" t="s">
        <v>189</v>
      </c>
      <c r="D114" s="30" t="s">
        <v>40</v>
      </c>
      <c r="E114" s="32" t="s">
        <v>190</v>
      </c>
      <c r="F114" s="33" t="s">
        <v>101</v>
      </c>
      <c r="G114" s="34">
        <v>1280.45</v>
      </c>
      <c r="H114" s="35">
        <v>0</v>
      </c>
      <c r="I114" s="35">
        <f>ROUND(G114*H114,P4)</f>
        <v>0</v>
      </c>
      <c r="J114" s="33" t="s">
        <v>43</v>
      </c>
      <c r="O114" s="36">
        <f>I114*0.21</f>
        <v>0</v>
      </c>
      <c r="P114">
        <v>3</v>
      </c>
    </row>
    <row r="115" spans="1:16" x14ac:dyDescent="0.25">
      <c r="A115" s="30" t="s">
        <v>44</v>
      </c>
      <c r="B115" s="37"/>
      <c r="E115" s="32" t="s">
        <v>191</v>
      </c>
      <c r="J115" s="38"/>
    </row>
    <row r="116" spans="1:16" ht="150" x14ac:dyDescent="0.25">
      <c r="A116" s="30" t="s">
        <v>46</v>
      </c>
      <c r="B116" s="37"/>
      <c r="E116" s="39" t="s">
        <v>192</v>
      </c>
      <c r="J116" s="38"/>
    </row>
    <row r="117" spans="1:16" ht="30" x14ac:dyDescent="0.25">
      <c r="A117" s="30" t="s">
        <v>48</v>
      </c>
      <c r="B117" s="37"/>
      <c r="E117" s="32" t="s">
        <v>193</v>
      </c>
      <c r="J117" s="38"/>
    </row>
    <row r="118" spans="1:16" x14ac:dyDescent="0.25">
      <c r="A118" s="30" t="s">
        <v>38</v>
      </c>
      <c r="B118" s="30">
        <v>28</v>
      </c>
      <c r="C118" s="31" t="s">
        <v>194</v>
      </c>
      <c r="D118" s="30" t="s">
        <v>40</v>
      </c>
      <c r="E118" s="32" t="s">
        <v>195</v>
      </c>
      <c r="F118" s="33" t="s">
        <v>78</v>
      </c>
      <c r="G118" s="34">
        <v>76.034999999999997</v>
      </c>
      <c r="H118" s="35">
        <v>0</v>
      </c>
      <c r="I118" s="35">
        <f>ROUND(G118*H118,P4)</f>
        <v>0</v>
      </c>
      <c r="J118" s="33" t="s">
        <v>43</v>
      </c>
      <c r="O118" s="36">
        <f>I118*0.21</f>
        <v>0</v>
      </c>
      <c r="P118">
        <v>3</v>
      </c>
    </row>
    <row r="119" spans="1:16" x14ac:dyDescent="0.25">
      <c r="A119" s="30" t="s">
        <v>44</v>
      </c>
      <c r="B119" s="37"/>
      <c r="E119" s="32" t="s">
        <v>196</v>
      </c>
      <c r="J119" s="38"/>
    </row>
    <row r="120" spans="1:16" ht="45" x14ac:dyDescent="0.25">
      <c r="A120" s="30" t="s">
        <v>46</v>
      </c>
      <c r="B120" s="37"/>
      <c r="E120" s="39" t="s">
        <v>197</v>
      </c>
      <c r="J120" s="38"/>
    </row>
    <row r="121" spans="1:16" ht="45" x14ac:dyDescent="0.25">
      <c r="A121" s="30" t="s">
        <v>48</v>
      </c>
      <c r="B121" s="37"/>
      <c r="E121" s="32" t="s">
        <v>198</v>
      </c>
      <c r="J121" s="38"/>
    </row>
    <row r="122" spans="1:16" x14ac:dyDescent="0.25">
      <c r="A122" s="30" t="s">
        <v>38</v>
      </c>
      <c r="B122" s="30">
        <v>29</v>
      </c>
      <c r="C122" s="31" t="s">
        <v>199</v>
      </c>
      <c r="D122" s="30" t="s">
        <v>40</v>
      </c>
      <c r="E122" s="32" t="s">
        <v>200</v>
      </c>
      <c r="F122" s="33" t="s">
        <v>101</v>
      </c>
      <c r="G122" s="34">
        <v>506.9</v>
      </c>
      <c r="H122" s="35">
        <v>0</v>
      </c>
      <c r="I122" s="35">
        <f>ROUND(G122*H122,P4)</f>
        <v>0</v>
      </c>
      <c r="J122" s="33" t="s">
        <v>43</v>
      </c>
      <c r="O122" s="36">
        <f>I122*0.21</f>
        <v>0</v>
      </c>
      <c r="P122">
        <v>3</v>
      </c>
    </row>
    <row r="123" spans="1:16" x14ac:dyDescent="0.25">
      <c r="A123" s="30" t="s">
        <v>44</v>
      </c>
      <c r="B123" s="37"/>
      <c r="E123" s="43" t="s">
        <v>40</v>
      </c>
      <c r="J123" s="38"/>
    </row>
    <row r="124" spans="1:16" ht="30" x14ac:dyDescent="0.25">
      <c r="A124" s="30" t="s">
        <v>46</v>
      </c>
      <c r="B124" s="37"/>
      <c r="E124" s="39" t="s">
        <v>201</v>
      </c>
      <c r="J124" s="38"/>
    </row>
    <row r="125" spans="1:16" ht="30" x14ac:dyDescent="0.25">
      <c r="A125" s="30" t="s">
        <v>48</v>
      </c>
      <c r="B125" s="37"/>
      <c r="E125" s="32" t="s">
        <v>202</v>
      </c>
      <c r="J125" s="38"/>
    </row>
    <row r="126" spans="1:16" x14ac:dyDescent="0.25">
      <c r="A126" s="24" t="s">
        <v>35</v>
      </c>
      <c r="B126" s="25"/>
      <c r="C126" s="26" t="s">
        <v>203</v>
      </c>
      <c r="D126" s="27"/>
      <c r="E126" s="24" t="s">
        <v>204</v>
      </c>
      <c r="F126" s="27"/>
      <c r="G126" s="27"/>
      <c r="H126" s="27"/>
      <c r="I126" s="28">
        <f>SUMIFS(I127:I134,A127:A134,"P")</f>
        <v>0</v>
      </c>
      <c r="J126" s="29"/>
    </row>
    <row r="127" spans="1:16" x14ac:dyDescent="0.25">
      <c r="A127" s="30" t="s">
        <v>38</v>
      </c>
      <c r="B127" s="30">
        <v>30</v>
      </c>
      <c r="C127" s="31" t="s">
        <v>205</v>
      </c>
      <c r="D127" s="30" t="s">
        <v>40</v>
      </c>
      <c r="E127" s="32" t="s">
        <v>206</v>
      </c>
      <c r="F127" s="33" t="s">
        <v>101</v>
      </c>
      <c r="G127" s="34">
        <v>2.97</v>
      </c>
      <c r="H127" s="35">
        <v>0</v>
      </c>
      <c r="I127" s="35">
        <f>ROUND(G127*H127,P4)</f>
        <v>0</v>
      </c>
      <c r="J127" s="33" t="s">
        <v>43</v>
      </c>
      <c r="O127" s="36">
        <f>I127*0.21</f>
        <v>0</v>
      </c>
      <c r="P127">
        <v>3</v>
      </c>
    </row>
    <row r="128" spans="1:16" x14ac:dyDescent="0.25">
      <c r="A128" s="30" t="s">
        <v>44</v>
      </c>
      <c r="B128" s="37"/>
      <c r="E128" s="32" t="s">
        <v>207</v>
      </c>
      <c r="J128" s="38"/>
    </row>
    <row r="129" spans="1:16" x14ac:dyDescent="0.25">
      <c r="A129" s="30" t="s">
        <v>46</v>
      </c>
      <c r="B129" s="37"/>
      <c r="E129" s="39" t="s">
        <v>208</v>
      </c>
      <c r="J129" s="38"/>
    </row>
    <row r="130" spans="1:16" ht="150" x14ac:dyDescent="0.25">
      <c r="A130" s="30" t="s">
        <v>48</v>
      </c>
      <c r="B130" s="37"/>
      <c r="E130" s="32" t="s">
        <v>209</v>
      </c>
      <c r="J130" s="38"/>
    </row>
    <row r="131" spans="1:16" x14ac:dyDescent="0.25">
      <c r="A131" s="30" t="s">
        <v>38</v>
      </c>
      <c r="B131" s="30">
        <v>31</v>
      </c>
      <c r="C131" s="31" t="s">
        <v>210</v>
      </c>
      <c r="D131" s="30" t="s">
        <v>40</v>
      </c>
      <c r="E131" s="32" t="s">
        <v>211</v>
      </c>
      <c r="F131" s="33" t="s">
        <v>101</v>
      </c>
      <c r="G131" s="34">
        <v>906</v>
      </c>
      <c r="H131" s="35">
        <v>0</v>
      </c>
      <c r="I131" s="35">
        <f>ROUND(G131*H131,P4)</f>
        <v>0</v>
      </c>
      <c r="J131" s="33" t="s">
        <v>43</v>
      </c>
      <c r="O131" s="36">
        <f>I131*0.21</f>
        <v>0</v>
      </c>
      <c r="P131">
        <v>3</v>
      </c>
    </row>
    <row r="132" spans="1:16" ht="30" x14ac:dyDescent="0.25">
      <c r="A132" s="30" t="s">
        <v>44</v>
      </c>
      <c r="B132" s="37"/>
      <c r="E132" s="32" t="s">
        <v>212</v>
      </c>
      <c r="J132" s="38"/>
    </row>
    <row r="133" spans="1:16" ht="45" x14ac:dyDescent="0.25">
      <c r="A133" s="30" t="s">
        <v>46</v>
      </c>
      <c r="B133" s="37"/>
      <c r="E133" s="39" t="s">
        <v>213</v>
      </c>
      <c r="J133" s="38"/>
    </row>
    <row r="134" spans="1:16" ht="150" x14ac:dyDescent="0.25">
      <c r="A134" s="30" t="s">
        <v>48</v>
      </c>
      <c r="B134" s="37"/>
      <c r="E134" s="32" t="s">
        <v>209</v>
      </c>
      <c r="J134" s="38"/>
    </row>
    <row r="135" spans="1:16" x14ac:dyDescent="0.25">
      <c r="A135" s="24" t="s">
        <v>35</v>
      </c>
      <c r="B135" s="25"/>
      <c r="C135" s="26" t="s">
        <v>214</v>
      </c>
      <c r="D135" s="27"/>
      <c r="E135" s="24" t="s">
        <v>215</v>
      </c>
      <c r="F135" s="27"/>
      <c r="G135" s="27"/>
      <c r="H135" s="27"/>
      <c r="I135" s="28">
        <f>SUMIFS(I136:I187,A136:A187,"P")</f>
        <v>0</v>
      </c>
      <c r="J135" s="29"/>
    </row>
    <row r="136" spans="1:16" x14ac:dyDescent="0.25">
      <c r="A136" s="30" t="s">
        <v>38</v>
      </c>
      <c r="B136" s="30">
        <v>32</v>
      </c>
      <c r="C136" s="31" t="s">
        <v>216</v>
      </c>
      <c r="D136" s="30" t="s">
        <v>40</v>
      </c>
      <c r="E136" s="32" t="s">
        <v>217</v>
      </c>
      <c r="F136" s="33" t="s">
        <v>78</v>
      </c>
      <c r="G136" s="34">
        <v>5.3780000000000001</v>
      </c>
      <c r="H136" s="35">
        <v>0</v>
      </c>
      <c r="I136" s="35">
        <f>ROUND(G136*H136,P4)</f>
        <v>0</v>
      </c>
      <c r="J136" s="33" t="s">
        <v>43</v>
      </c>
      <c r="O136" s="36">
        <f>I136*0.21</f>
        <v>0</v>
      </c>
      <c r="P136">
        <v>3</v>
      </c>
    </row>
    <row r="137" spans="1:16" x14ac:dyDescent="0.25">
      <c r="A137" s="30" t="s">
        <v>44</v>
      </c>
      <c r="B137" s="37"/>
      <c r="E137" s="32" t="s">
        <v>218</v>
      </c>
      <c r="J137" s="38"/>
    </row>
    <row r="138" spans="1:16" ht="30" x14ac:dyDescent="0.25">
      <c r="A138" s="30" t="s">
        <v>46</v>
      </c>
      <c r="B138" s="37"/>
      <c r="E138" s="39" t="s">
        <v>219</v>
      </c>
      <c r="J138" s="38"/>
    </row>
    <row r="139" spans="1:16" ht="165" x14ac:dyDescent="0.25">
      <c r="A139" s="30" t="s">
        <v>48</v>
      </c>
      <c r="B139" s="37"/>
      <c r="E139" s="32" t="s">
        <v>220</v>
      </c>
      <c r="J139" s="38"/>
    </row>
    <row r="140" spans="1:16" x14ac:dyDescent="0.25">
      <c r="A140" s="30" t="s">
        <v>38</v>
      </c>
      <c r="B140" s="30">
        <v>33</v>
      </c>
      <c r="C140" s="31" t="s">
        <v>221</v>
      </c>
      <c r="D140" s="30" t="s">
        <v>111</v>
      </c>
      <c r="E140" s="32" t="s">
        <v>222</v>
      </c>
      <c r="F140" s="33" t="s">
        <v>78</v>
      </c>
      <c r="G140" s="34">
        <v>390.51799999999997</v>
      </c>
      <c r="H140" s="35">
        <v>0</v>
      </c>
      <c r="I140" s="35">
        <f>ROUND(G140*H140,P4)</f>
        <v>0</v>
      </c>
      <c r="J140" s="33" t="s">
        <v>43</v>
      </c>
      <c r="O140" s="36">
        <f>I140*0.21</f>
        <v>0</v>
      </c>
      <c r="P140">
        <v>3</v>
      </c>
    </row>
    <row r="141" spans="1:16" x14ac:dyDescent="0.25">
      <c r="A141" s="30" t="s">
        <v>44</v>
      </c>
      <c r="B141" s="37"/>
      <c r="E141" s="32" t="s">
        <v>223</v>
      </c>
      <c r="J141" s="38"/>
    </row>
    <row r="142" spans="1:16" ht="120" x14ac:dyDescent="0.25">
      <c r="A142" s="30" t="s">
        <v>46</v>
      </c>
      <c r="B142" s="37"/>
      <c r="E142" s="39" t="s">
        <v>224</v>
      </c>
      <c r="J142" s="38"/>
    </row>
    <row r="143" spans="1:16" ht="60" x14ac:dyDescent="0.25">
      <c r="A143" s="30" t="s">
        <v>48</v>
      </c>
      <c r="B143" s="37"/>
      <c r="E143" s="32" t="s">
        <v>225</v>
      </c>
      <c r="J143" s="38"/>
    </row>
    <row r="144" spans="1:16" x14ac:dyDescent="0.25">
      <c r="A144" s="30" t="s">
        <v>38</v>
      </c>
      <c r="B144" s="30">
        <v>34</v>
      </c>
      <c r="C144" s="31" t="s">
        <v>221</v>
      </c>
      <c r="D144" s="30" t="s">
        <v>115</v>
      </c>
      <c r="E144" s="32" t="s">
        <v>222</v>
      </c>
      <c r="F144" s="33" t="s">
        <v>78</v>
      </c>
      <c r="G144" s="34">
        <v>192.06800000000001</v>
      </c>
      <c r="H144" s="35">
        <v>0</v>
      </c>
      <c r="I144" s="35">
        <f>ROUND(G144*H144,P4)</f>
        <v>0</v>
      </c>
      <c r="J144" s="33" t="s">
        <v>43</v>
      </c>
      <c r="O144" s="36">
        <f>I144*0.21</f>
        <v>0</v>
      </c>
      <c r="P144">
        <v>3</v>
      </c>
    </row>
    <row r="145" spans="1:16" ht="45" x14ac:dyDescent="0.25">
      <c r="A145" s="30" t="s">
        <v>44</v>
      </c>
      <c r="B145" s="37"/>
      <c r="E145" s="32" t="s">
        <v>226</v>
      </c>
      <c r="J145" s="38"/>
    </row>
    <row r="146" spans="1:16" ht="90" x14ac:dyDescent="0.25">
      <c r="A146" s="30" t="s">
        <v>46</v>
      </c>
      <c r="B146" s="37"/>
      <c r="E146" s="39" t="s">
        <v>227</v>
      </c>
      <c r="J146" s="38"/>
    </row>
    <row r="147" spans="1:16" ht="60" x14ac:dyDescent="0.25">
      <c r="A147" s="30" t="s">
        <v>48</v>
      </c>
      <c r="B147" s="37"/>
      <c r="E147" s="32" t="s">
        <v>225</v>
      </c>
      <c r="J147" s="38"/>
    </row>
    <row r="148" spans="1:16" x14ac:dyDescent="0.25">
      <c r="A148" s="30" t="s">
        <v>38</v>
      </c>
      <c r="B148" s="30">
        <v>35</v>
      </c>
      <c r="C148" s="31" t="s">
        <v>228</v>
      </c>
      <c r="D148" s="30" t="s">
        <v>40</v>
      </c>
      <c r="E148" s="32" t="s">
        <v>229</v>
      </c>
      <c r="F148" s="33" t="s">
        <v>101</v>
      </c>
      <c r="G148" s="34">
        <v>892.7</v>
      </c>
      <c r="H148" s="35">
        <v>0</v>
      </c>
      <c r="I148" s="35">
        <f>ROUND(G148*H148,P4)</f>
        <v>0</v>
      </c>
      <c r="J148" s="33" t="s">
        <v>43</v>
      </c>
      <c r="O148" s="36">
        <f>I148*0.21</f>
        <v>0</v>
      </c>
      <c r="P148">
        <v>3</v>
      </c>
    </row>
    <row r="149" spans="1:16" ht="30" x14ac:dyDescent="0.25">
      <c r="A149" s="30" t="s">
        <v>44</v>
      </c>
      <c r="B149" s="37"/>
      <c r="E149" s="32" t="s">
        <v>230</v>
      </c>
      <c r="J149" s="38"/>
    </row>
    <row r="150" spans="1:16" x14ac:dyDescent="0.25">
      <c r="A150" s="30" t="s">
        <v>46</v>
      </c>
      <c r="B150" s="37"/>
      <c r="E150" s="39" t="s">
        <v>231</v>
      </c>
      <c r="J150" s="38"/>
    </row>
    <row r="151" spans="1:16" ht="75" x14ac:dyDescent="0.25">
      <c r="A151" s="30" t="s">
        <v>48</v>
      </c>
      <c r="B151" s="37"/>
      <c r="E151" s="32" t="s">
        <v>232</v>
      </c>
      <c r="J151" s="38"/>
    </row>
    <row r="152" spans="1:16" x14ac:dyDescent="0.25">
      <c r="A152" s="30" t="s">
        <v>38</v>
      </c>
      <c r="B152" s="30">
        <v>36</v>
      </c>
      <c r="C152" s="31" t="s">
        <v>233</v>
      </c>
      <c r="D152" s="30" t="s">
        <v>40</v>
      </c>
      <c r="E152" s="32" t="s">
        <v>234</v>
      </c>
      <c r="F152" s="33" t="s">
        <v>101</v>
      </c>
      <c r="G152" s="34">
        <v>901.5</v>
      </c>
      <c r="H152" s="35">
        <v>0</v>
      </c>
      <c r="I152" s="35">
        <f>ROUND(G152*H152,P4)</f>
        <v>0</v>
      </c>
      <c r="J152" s="33" t="s">
        <v>43</v>
      </c>
      <c r="O152" s="36">
        <f>I152*0.21</f>
        <v>0</v>
      </c>
      <c r="P152">
        <v>3</v>
      </c>
    </row>
    <row r="153" spans="1:16" ht="30" x14ac:dyDescent="0.25">
      <c r="A153" s="30" t="s">
        <v>44</v>
      </c>
      <c r="B153" s="37"/>
      <c r="E153" s="32" t="s">
        <v>235</v>
      </c>
      <c r="J153" s="38"/>
    </row>
    <row r="154" spans="1:16" x14ac:dyDescent="0.25">
      <c r="A154" s="30" t="s">
        <v>46</v>
      </c>
      <c r="B154" s="37"/>
      <c r="E154" s="39" t="s">
        <v>236</v>
      </c>
      <c r="J154" s="38"/>
    </row>
    <row r="155" spans="1:16" ht="75" x14ac:dyDescent="0.25">
      <c r="A155" s="30" t="s">
        <v>48</v>
      </c>
      <c r="B155" s="37"/>
      <c r="E155" s="32" t="s">
        <v>237</v>
      </c>
      <c r="J155" s="38"/>
    </row>
    <row r="156" spans="1:16" x14ac:dyDescent="0.25">
      <c r="A156" s="30" t="s">
        <v>38</v>
      </c>
      <c r="B156" s="30">
        <v>37</v>
      </c>
      <c r="C156" s="31" t="s">
        <v>238</v>
      </c>
      <c r="D156" s="30" t="s">
        <v>40</v>
      </c>
      <c r="E156" s="32" t="s">
        <v>239</v>
      </c>
      <c r="F156" s="33" t="s">
        <v>78</v>
      </c>
      <c r="G156" s="34">
        <v>36.06</v>
      </c>
      <c r="H156" s="35">
        <v>0</v>
      </c>
      <c r="I156" s="35">
        <f>ROUND(G156*H156,P4)</f>
        <v>0</v>
      </c>
      <c r="J156" s="33" t="s">
        <v>43</v>
      </c>
      <c r="O156" s="36">
        <f>I156*0.21</f>
        <v>0</v>
      </c>
      <c r="P156">
        <v>3</v>
      </c>
    </row>
    <row r="157" spans="1:16" ht="30" x14ac:dyDescent="0.25">
      <c r="A157" s="30" t="s">
        <v>44</v>
      </c>
      <c r="B157" s="37"/>
      <c r="E157" s="32" t="s">
        <v>240</v>
      </c>
      <c r="J157" s="38"/>
    </row>
    <row r="158" spans="1:16" ht="30" x14ac:dyDescent="0.25">
      <c r="A158" s="30" t="s">
        <v>46</v>
      </c>
      <c r="B158" s="37"/>
      <c r="E158" s="39" t="s">
        <v>241</v>
      </c>
      <c r="J158" s="38"/>
    </row>
    <row r="159" spans="1:16" ht="255" x14ac:dyDescent="0.25">
      <c r="A159" s="30" t="s">
        <v>48</v>
      </c>
      <c r="B159" s="37"/>
      <c r="E159" s="32" t="s">
        <v>242</v>
      </c>
      <c r="J159" s="38"/>
    </row>
    <row r="160" spans="1:16" x14ac:dyDescent="0.25">
      <c r="A160" s="30" t="s">
        <v>38</v>
      </c>
      <c r="B160" s="30">
        <v>38</v>
      </c>
      <c r="C160" s="31" t="s">
        <v>243</v>
      </c>
      <c r="D160" s="30" t="s">
        <v>40</v>
      </c>
      <c r="E160" s="32" t="s">
        <v>244</v>
      </c>
      <c r="F160" s="33" t="s">
        <v>78</v>
      </c>
      <c r="G160" s="34">
        <v>71.415999999999997</v>
      </c>
      <c r="H160" s="35">
        <v>0</v>
      </c>
      <c r="I160" s="35">
        <f>ROUND(G160*H160,P4)</f>
        <v>0</v>
      </c>
      <c r="J160" s="33" t="s">
        <v>43</v>
      </c>
      <c r="O160" s="36">
        <f>I160*0.21</f>
        <v>0</v>
      </c>
      <c r="P160">
        <v>3</v>
      </c>
    </row>
    <row r="161" spans="1:16" x14ac:dyDescent="0.25">
      <c r="A161" s="30" t="s">
        <v>44</v>
      </c>
      <c r="B161" s="37"/>
      <c r="E161" s="32" t="s">
        <v>245</v>
      </c>
      <c r="J161" s="38"/>
    </row>
    <row r="162" spans="1:16" ht="30" x14ac:dyDescent="0.25">
      <c r="A162" s="30" t="s">
        <v>46</v>
      </c>
      <c r="B162" s="37"/>
      <c r="E162" s="39" t="s">
        <v>246</v>
      </c>
      <c r="J162" s="38"/>
    </row>
    <row r="163" spans="1:16" ht="300" x14ac:dyDescent="0.25">
      <c r="A163" s="30" t="s">
        <v>48</v>
      </c>
      <c r="B163" s="37"/>
      <c r="E163" s="32" t="s">
        <v>247</v>
      </c>
      <c r="J163" s="38"/>
    </row>
    <row r="164" spans="1:16" x14ac:dyDescent="0.25">
      <c r="A164" s="30" t="s">
        <v>38</v>
      </c>
      <c r="B164" s="30">
        <v>39</v>
      </c>
      <c r="C164" s="31" t="s">
        <v>248</v>
      </c>
      <c r="D164" s="30" t="s">
        <v>40</v>
      </c>
      <c r="E164" s="32" t="s">
        <v>249</v>
      </c>
      <c r="F164" s="33" t="s">
        <v>101</v>
      </c>
      <c r="G164" s="34">
        <v>22.1</v>
      </c>
      <c r="H164" s="35">
        <v>0</v>
      </c>
      <c r="I164" s="35">
        <f>ROUND(G164*H164,P4)</f>
        <v>0</v>
      </c>
      <c r="J164" s="33" t="s">
        <v>43</v>
      </c>
      <c r="O164" s="36">
        <f>I164*0.21</f>
        <v>0</v>
      </c>
      <c r="P164">
        <v>3</v>
      </c>
    </row>
    <row r="165" spans="1:16" ht="45" x14ac:dyDescent="0.25">
      <c r="A165" s="30" t="s">
        <v>44</v>
      </c>
      <c r="B165" s="37"/>
      <c r="E165" s="32" t="s">
        <v>250</v>
      </c>
      <c r="J165" s="38"/>
    </row>
    <row r="166" spans="1:16" x14ac:dyDescent="0.25">
      <c r="A166" s="30" t="s">
        <v>46</v>
      </c>
      <c r="B166" s="37"/>
      <c r="E166" s="39" t="s">
        <v>251</v>
      </c>
      <c r="J166" s="38"/>
    </row>
    <row r="167" spans="1:16" ht="195" x14ac:dyDescent="0.25">
      <c r="A167" s="30" t="s">
        <v>48</v>
      </c>
      <c r="B167" s="37"/>
      <c r="E167" s="32" t="s">
        <v>252</v>
      </c>
      <c r="J167" s="38"/>
    </row>
    <row r="168" spans="1:16" x14ac:dyDescent="0.25">
      <c r="A168" s="30" t="s">
        <v>38</v>
      </c>
      <c r="B168" s="30">
        <v>40</v>
      </c>
      <c r="C168" s="31" t="s">
        <v>253</v>
      </c>
      <c r="D168" s="30" t="s">
        <v>40</v>
      </c>
      <c r="E168" s="32" t="s">
        <v>254</v>
      </c>
      <c r="F168" s="33" t="s">
        <v>101</v>
      </c>
      <c r="G168" s="34">
        <v>160.4</v>
      </c>
      <c r="H168" s="35">
        <v>0</v>
      </c>
      <c r="I168" s="35">
        <f>ROUND(G168*H168,P4)</f>
        <v>0</v>
      </c>
      <c r="J168" s="33" t="s">
        <v>43</v>
      </c>
      <c r="O168" s="36">
        <f>I168*0.21</f>
        <v>0</v>
      </c>
      <c r="P168">
        <v>3</v>
      </c>
    </row>
    <row r="169" spans="1:16" ht="45" x14ac:dyDescent="0.25">
      <c r="A169" s="30" t="s">
        <v>44</v>
      </c>
      <c r="B169" s="37"/>
      <c r="E169" s="32" t="s">
        <v>255</v>
      </c>
      <c r="J169" s="38"/>
    </row>
    <row r="170" spans="1:16" ht="45" x14ac:dyDescent="0.25">
      <c r="A170" s="30" t="s">
        <v>46</v>
      </c>
      <c r="B170" s="37"/>
      <c r="E170" s="39" t="s">
        <v>256</v>
      </c>
      <c r="J170" s="38"/>
    </row>
    <row r="171" spans="1:16" ht="195" x14ac:dyDescent="0.25">
      <c r="A171" s="30" t="s">
        <v>48</v>
      </c>
      <c r="B171" s="37"/>
      <c r="E171" s="32" t="s">
        <v>252</v>
      </c>
      <c r="J171" s="38"/>
    </row>
    <row r="172" spans="1:16" ht="30" x14ac:dyDescent="0.25">
      <c r="A172" s="30" t="s">
        <v>38</v>
      </c>
      <c r="B172" s="30">
        <v>41</v>
      </c>
      <c r="C172" s="31" t="s">
        <v>257</v>
      </c>
      <c r="D172" s="30" t="s">
        <v>40</v>
      </c>
      <c r="E172" s="32" t="s">
        <v>258</v>
      </c>
      <c r="F172" s="33" t="s">
        <v>101</v>
      </c>
      <c r="G172" s="34">
        <v>4.75</v>
      </c>
      <c r="H172" s="35">
        <v>0</v>
      </c>
      <c r="I172" s="35">
        <f>ROUND(G172*H172,P4)</f>
        <v>0</v>
      </c>
      <c r="J172" s="33" t="s">
        <v>43</v>
      </c>
      <c r="O172" s="36">
        <f>I172*0.21</f>
        <v>0</v>
      </c>
      <c r="P172">
        <v>3</v>
      </c>
    </row>
    <row r="173" spans="1:16" ht="45" x14ac:dyDescent="0.25">
      <c r="A173" s="30" t="s">
        <v>44</v>
      </c>
      <c r="B173" s="37"/>
      <c r="E173" s="32" t="s">
        <v>259</v>
      </c>
      <c r="J173" s="38"/>
    </row>
    <row r="174" spans="1:16" x14ac:dyDescent="0.25">
      <c r="A174" s="30" t="s">
        <v>46</v>
      </c>
      <c r="B174" s="37"/>
      <c r="E174" s="39" t="s">
        <v>260</v>
      </c>
      <c r="J174" s="38"/>
    </row>
    <row r="175" spans="1:16" ht="195" x14ac:dyDescent="0.25">
      <c r="A175" s="30" t="s">
        <v>48</v>
      </c>
      <c r="B175" s="37"/>
      <c r="E175" s="32" t="s">
        <v>261</v>
      </c>
      <c r="J175" s="38"/>
    </row>
    <row r="176" spans="1:16" ht="30" x14ac:dyDescent="0.25">
      <c r="A176" s="30" t="s">
        <v>38</v>
      </c>
      <c r="B176" s="30">
        <v>42</v>
      </c>
      <c r="C176" s="31" t="s">
        <v>262</v>
      </c>
      <c r="D176" s="30" t="s">
        <v>40</v>
      </c>
      <c r="E176" s="32" t="s">
        <v>263</v>
      </c>
      <c r="F176" s="33" t="s">
        <v>101</v>
      </c>
      <c r="G176" s="34">
        <v>8.4</v>
      </c>
      <c r="H176" s="35">
        <v>0</v>
      </c>
      <c r="I176" s="35">
        <f>ROUND(G176*H176,P4)</f>
        <v>0</v>
      </c>
      <c r="J176" s="33" t="s">
        <v>43</v>
      </c>
      <c r="O176" s="36">
        <f>I176*0.21</f>
        <v>0</v>
      </c>
      <c r="P176">
        <v>3</v>
      </c>
    </row>
    <row r="177" spans="1:16" ht="45" x14ac:dyDescent="0.25">
      <c r="A177" s="30" t="s">
        <v>44</v>
      </c>
      <c r="B177" s="37"/>
      <c r="E177" s="32" t="s">
        <v>264</v>
      </c>
      <c r="J177" s="38"/>
    </row>
    <row r="178" spans="1:16" x14ac:dyDescent="0.25">
      <c r="A178" s="30" t="s">
        <v>46</v>
      </c>
      <c r="B178" s="37"/>
      <c r="E178" s="39" t="s">
        <v>265</v>
      </c>
      <c r="J178" s="38"/>
    </row>
    <row r="179" spans="1:16" ht="225" x14ac:dyDescent="0.25">
      <c r="A179" s="30" t="s">
        <v>48</v>
      </c>
      <c r="B179" s="37"/>
      <c r="E179" s="32" t="s">
        <v>266</v>
      </c>
      <c r="J179" s="38"/>
    </row>
    <row r="180" spans="1:16" ht="30" x14ac:dyDescent="0.25">
      <c r="A180" s="30" t="s">
        <v>38</v>
      </c>
      <c r="B180" s="30">
        <v>43</v>
      </c>
      <c r="C180" s="31" t="s">
        <v>267</v>
      </c>
      <c r="D180" s="30" t="s">
        <v>40</v>
      </c>
      <c r="E180" s="32" t="s">
        <v>268</v>
      </c>
      <c r="F180" s="33" t="s">
        <v>101</v>
      </c>
      <c r="G180" s="34">
        <v>187.2</v>
      </c>
      <c r="H180" s="35">
        <v>0</v>
      </c>
      <c r="I180" s="35">
        <f>ROUND(G180*H180,P4)</f>
        <v>0</v>
      </c>
      <c r="J180" s="33" t="s">
        <v>43</v>
      </c>
      <c r="O180" s="36">
        <f>I180*0.21</f>
        <v>0</v>
      </c>
      <c r="P180">
        <v>3</v>
      </c>
    </row>
    <row r="181" spans="1:16" ht="60" x14ac:dyDescent="0.25">
      <c r="A181" s="30" t="s">
        <v>44</v>
      </c>
      <c r="B181" s="37"/>
      <c r="E181" s="32" t="s">
        <v>269</v>
      </c>
      <c r="J181" s="38"/>
    </row>
    <row r="182" spans="1:16" ht="30" x14ac:dyDescent="0.25">
      <c r="A182" s="30" t="s">
        <v>46</v>
      </c>
      <c r="B182" s="37"/>
      <c r="E182" s="39" t="s">
        <v>270</v>
      </c>
      <c r="J182" s="38"/>
    </row>
    <row r="183" spans="1:16" ht="180" x14ac:dyDescent="0.25">
      <c r="A183" s="30" t="s">
        <v>48</v>
      </c>
      <c r="B183" s="37"/>
      <c r="E183" s="32" t="s">
        <v>271</v>
      </c>
      <c r="J183" s="38"/>
    </row>
    <row r="184" spans="1:16" x14ac:dyDescent="0.25">
      <c r="A184" s="30" t="s">
        <v>38</v>
      </c>
      <c r="B184" s="30">
        <v>44</v>
      </c>
      <c r="C184" s="31" t="s">
        <v>272</v>
      </c>
      <c r="D184" s="30" t="s">
        <v>40</v>
      </c>
      <c r="E184" s="32" t="s">
        <v>273</v>
      </c>
      <c r="F184" s="33" t="s">
        <v>101</v>
      </c>
      <c r="G184" s="34">
        <v>2.2000000000000002</v>
      </c>
      <c r="H184" s="35">
        <v>0</v>
      </c>
      <c r="I184" s="35">
        <f>ROUND(G184*H184,P4)</f>
        <v>0</v>
      </c>
      <c r="J184" s="33" t="s">
        <v>43</v>
      </c>
      <c r="O184" s="36">
        <f>I184*0.21</f>
        <v>0</v>
      </c>
      <c r="P184">
        <v>3</v>
      </c>
    </row>
    <row r="185" spans="1:16" x14ac:dyDescent="0.25">
      <c r="A185" s="30" t="s">
        <v>44</v>
      </c>
      <c r="B185" s="37"/>
      <c r="E185" s="32" t="s">
        <v>274</v>
      </c>
      <c r="J185" s="38"/>
    </row>
    <row r="186" spans="1:16" x14ac:dyDescent="0.25">
      <c r="A186" s="30" t="s">
        <v>46</v>
      </c>
      <c r="B186" s="37"/>
      <c r="E186" s="39" t="s">
        <v>275</v>
      </c>
      <c r="J186" s="38"/>
    </row>
    <row r="187" spans="1:16" ht="135" x14ac:dyDescent="0.25">
      <c r="A187" s="30" t="s">
        <v>48</v>
      </c>
      <c r="B187" s="37"/>
      <c r="E187" s="32" t="s">
        <v>276</v>
      </c>
      <c r="J187" s="38"/>
    </row>
    <row r="188" spans="1:16" x14ac:dyDescent="0.25">
      <c r="A188" s="24" t="s">
        <v>35</v>
      </c>
      <c r="B188" s="25"/>
      <c r="C188" s="26" t="s">
        <v>277</v>
      </c>
      <c r="D188" s="27"/>
      <c r="E188" s="24" t="s">
        <v>278</v>
      </c>
      <c r="F188" s="27"/>
      <c r="G188" s="27"/>
      <c r="H188" s="27"/>
      <c r="I188" s="28">
        <f>SUMIFS(I189:I208,A189:A208,"P")</f>
        <v>0</v>
      </c>
      <c r="J188" s="29"/>
    </row>
    <row r="189" spans="1:16" x14ac:dyDescent="0.25">
      <c r="A189" s="30" t="s">
        <v>38</v>
      </c>
      <c r="B189" s="30">
        <v>45</v>
      </c>
      <c r="C189" s="31" t="s">
        <v>279</v>
      </c>
      <c r="D189" s="30" t="s">
        <v>40</v>
      </c>
      <c r="E189" s="32" t="s">
        <v>280</v>
      </c>
      <c r="F189" s="33" t="s">
        <v>133</v>
      </c>
      <c r="G189" s="34">
        <v>226</v>
      </c>
      <c r="H189" s="35">
        <v>0</v>
      </c>
      <c r="I189" s="35">
        <f>ROUND(G189*H189,P4)</f>
        <v>0</v>
      </c>
      <c r="J189" s="33" t="s">
        <v>43</v>
      </c>
      <c r="O189" s="36">
        <f>I189*0.21</f>
        <v>0</v>
      </c>
      <c r="P189">
        <v>3</v>
      </c>
    </row>
    <row r="190" spans="1:16" x14ac:dyDescent="0.25">
      <c r="A190" s="30" t="s">
        <v>44</v>
      </c>
      <c r="B190" s="37"/>
      <c r="E190" s="32" t="s">
        <v>281</v>
      </c>
      <c r="J190" s="38"/>
    </row>
    <row r="191" spans="1:16" ht="45" x14ac:dyDescent="0.25">
      <c r="A191" s="30" t="s">
        <v>46</v>
      </c>
      <c r="B191" s="37"/>
      <c r="E191" s="39" t="s">
        <v>282</v>
      </c>
      <c r="J191" s="38"/>
    </row>
    <row r="192" spans="1:16" ht="90" x14ac:dyDescent="0.25">
      <c r="A192" s="30" t="s">
        <v>48</v>
      </c>
      <c r="B192" s="37"/>
      <c r="E192" s="32" t="s">
        <v>283</v>
      </c>
      <c r="J192" s="38"/>
    </row>
    <row r="193" spans="1:16" x14ac:dyDescent="0.25">
      <c r="A193" s="30" t="s">
        <v>38</v>
      </c>
      <c r="B193" s="30">
        <v>46</v>
      </c>
      <c r="C193" s="31" t="s">
        <v>284</v>
      </c>
      <c r="D193" s="30" t="s">
        <v>111</v>
      </c>
      <c r="E193" s="32" t="s">
        <v>285</v>
      </c>
      <c r="F193" s="33" t="s">
        <v>133</v>
      </c>
      <c r="G193" s="34">
        <v>134.5</v>
      </c>
      <c r="H193" s="35">
        <v>0</v>
      </c>
      <c r="I193" s="35">
        <f>ROUND(G193*H193,P4)</f>
        <v>0</v>
      </c>
      <c r="J193" s="33" t="s">
        <v>43</v>
      </c>
      <c r="O193" s="36">
        <f>I193*0.21</f>
        <v>0</v>
      </c>
      <c r="P193">
        <v>3</v>
      </c>
    </row>
    <row r="194" spans="1:16" ht="30" x14ac:dyDescent="0.25">
      <c r="A194" s="30" t="s">
        <v>44</v>
      </c>
      <c r="B194" s="37"/>
      <c r="E194" s="32" t="s">
        <v>286</v>
      </c>
      <c r="J194" s="38"/>
    </row>
    <row r="195" spans="1:16" x14ac:dyDescent="0.25">
      <c r="A195" s="30" t="s">
        <v>46</v>
      </c>
      <c r="B195" s="37"/>
      <c r="E195" s="39" t="s">
        <v>287</v>
      </c>
      <c r="J195" s="38"/>
    </row>
    <row r="196" spans="1:16" ht="105" x14ac:dyDescent="0.25">
      <c r="A196" s="30" t="s">
        <v>48</v>
      </c>
      <c r="B196" s="37"/>
      <c r="E196" s="32" t="s">
        <v>288</v>
      </c>
      <c r="J196" s="38"/>
    </row>
    <row r="197" spans="1:16" x14ac:dyDescent="0.25">
      <c r="A197" s="30" t="s">
        <v>38</v>
      </c>
      <c r="B197" s="30">
        <v>47</v>
      </c>
      <c r="C197" s="31" t="s">
        <v>284</v>
      </c>
      <c r="D197" s="30" t="s">
        <v>115</v>
      </c>
      <c r="E197" s="32" t="s">
        <v>285</v>
      </c>
      <c r="F197" s="33" t="s">
        <v>133</v>
      </c>
      <c r="G197" s="34">
        <v>91.5</v>
      </c>
      <c r="H197" s="35">
        <v>0</v>
      </c>
      <c r="I197" s="35">
        <f>ROUND(G197*H197,P4)</f>
        <v>0</v>
      </c>
      <c r="J197" s="33" t="s">
        <v>43</v>
      </c>
      <c r="O197" s="36">
        <f>I197*0.21</f>
        <v>0</v>
      </c>
      <c r="P197">
        <v>3</v>
      </c>
    </row>
    <row r="198" spans="1:16" ht="30" x14ac:dyDescent="0.25">
      <c r="A198" s="30" t="s">
        <v>44</v>
      </c>
      <c r="B198" s="37"/>
      <c r="E198" s="32" t="s">
        <v>289</v>
      </c>
      <c r="J198" s="38"/>
    </row>
    <row r="199" spans="1:16" x14ac:dyDescent="0.25">
      <c r="A199" s="30" t="s">
        <v>46</v>
      </c>
      <c r="B199" s="37"/>
      <c r="E199" s="39" t="s">
        <v>290</v>
      </c>
      <c r="J199" s="38"/>
    </row>
    <row r="200" spans="1:16" ht="105" x14ac:dyDescent="0.25">
      <c r="A200" s="30" t="s">
        <v>48</v>
      </c>
      <c r="B200" s="37"/>
      <c r="E200" s="32" t="s">
        <v>288</v>
      </c>
      <c r="J200" s="38"/>
    </row>
    <row r="201" spans="1:16" x14ac:dyDescent="0.25">
      <c r="A201" s="30" t="s">
        <v>38</v>
      </c>
      <c r="B201" s="30">
        <v>48</v>
      </c>
      <c r="C201" s="31" t="s">
        <v>291</v>
      </c>
      <c r="D201" s="30" t="s">
        <v>111</v>
      </c>
      <c r="E201" s="32" t="s">
        <v>292</v>
      </c>
      <c r="F201" s="33" t="s">
        <v>133</v>
      </c>
      <c r="G201" s="34">
        <v>134.5</v>
      </c>
      <c r="H201" s="35">
        <v>0</v>
      </c>
      <c r="I201" s="35">
        <f>ROUND(G201*H201,P4)</f>
        <v>0</v>
      </c>
      <c r="J201" s="33" t="s">
        <v>43</v>
      </c>
      <c r="O201" s="36">
        <f>I201*0.21</f>
        <v>0</v>
      </c>
      <c r="P201">
        <v>3</v>
      </c>
    </row>
    <row r="202" spans="1:16" ht="30" x14ac:dyDescent="0.25">
      <c r="A202" s="30" t="s">
        <v>44</v>
      </c>
      <c r="B202" s="37"/>
      <c r="E202" s="32" t="s">
        <v>293</v>
      </c>
      <c r="J202" s="38"/>
    </row>
    <row r="203" spans="1:16" x14ac:dyDescent="0.25">
      <c r="A203" s="30" t="s">
        <v>46</v>
      </c>
      <c r="B203" s="37"/>
      <c r="E203" s="39" t="s">
        <v>287</v>
      </c>
      <c r="J203" s="38"/>
    </row>
    <row r="204" spans="1:16" ht="105" x14ac:dyDescent="0.25">
      <c r="A204" s="30" t="s">
        <v>48</v>
      </c>
      <c r="B204" s="37"/>
      <c r="E204" s="32" t="s">
        <v>294</v>
      </c>
      <c r="J204" s="38"/>
    </row>
    <row r="205" spans="1:16" x14ac:dyDescent="0.25">
      <c r="A205" s="30" t="s">
        <v>38</v>
      </c>
      <c r="B205" s="30">
        <v>49</v>
      </c>
      <c r="C205" s="31" t="s">
        <v>291</v>
      </c>
      <c r="D205" s="30" t="s">
        <v>115</v>
      </c>
      <c r="E205" s="32" t="s">
        <v>292</v>
      </c>
      <c r="F205" s="33" t="s">
        <v>133</v>
      </c>
      <c r="G205" s="34">
        <v>91.5</v>
      </c>
      <c r="H205" s="35">
        <v>0</v>
      </c>
      <c r="I205" s="35">
        <f>ROUND(G205*H205,P4)</f>
        <v>0</v>
      </c>
      <c r="J205" s="33" t="s">
        <v>43</v>
      </c>
      <c r="O205" s="36">
        <f>I205*0.21</f>
        <v>0</v>
      </c>
      <c r="P205">
        <v>3</v>
      </c>
    </row>
    <row r="206" spans="1:16" ht="30" x14ac:dyDescent="0.25">
      <c r="A206" s="30" t="s">
        <v>44</v>
      </c>
      <c r="B206" s="37"/>
      <c r="E206" s="32" t="s">
        <v>295</v>
      </c>
      <c r="J206" s="38"/>
    </row>
    <row r="207" spans="1:16" x14ac:dyDescent="0.25">
      <c r="A207" s="30" t="s">
        <v>46</v>
      </c>
      <c r="B207" s="37"/>
      <c r="E207" s="39" t="s">
        <v>290</v>
      </c>
      <c r="J207" s="38"/>
    </row>
    <row r="208" spans="1:16" ht="105" x14ac:dyDescent="0.25">
      <c r="A208" s="30" t="s">
        <v>48</v>
      </c>
      <c r="B208" s="37"/>
      <c r="E208" s="32" t="s">
        <v>294</v>
      </c>
      <c r="J208" s="38"/>
    </row>
    <row r="209" spans="1:16" x14ac:dyDescent="0.25">
      <c r="A209" s="24" t="s">
        <v>35</v>
      </c>
      <c r="B209" s="25"/>
      <c r="C209" s="26" t="s">
        <v>296</v>
      </c>
      <c r="D209" s="27"/>
      <c r="E209" s="24" t="s">
        <v>297</v>
      </c>
      <c r="F209" s="27"/>
      <c r="G209" s="27"/>
      <c r="H209" s="27"/>
      <c r="I209" s="28">
        <f>SUMIFS(I210:I237,A210:A237,"P")</f>
        <v>0</v>
      </c>
      <c r="J209" s="29"/>
    </row>
    <row r="210" spans="1:16" x14ac:dyDescent="0.25">
      <c r="A210" s="30" t="s">
        <v>38</v>
      </c>
      <c r="B210" s="30">
        <v>50</v>
      </c>
      <c r="C210" s="31" t="s">
        <v>298</v>
      </c>
      <c r="D210" s="30" t="s">
        <v>40</v>
      </c>
      <c r="E210" s="32" t="s">
        <v>299</v>
      </c>
      <c r="F210" s="33" t="s">
        <v>133</v>
      </c>
      <c r="G210" s="34">
        <v>31.2</v>
      </c>
      <c r="H210" s="35">
        <v>0</v>
      </c>
      <c r="I210" s="35">
        <f>ROUND(G210*H210,P4)</f>
        <v>0</v>
      </c>
      <c r="J210" s="33" t="s">
        <v>43</v>
      </c>
      <c r="O210" s="36">
        <f>I210*0.21</f>
        <v>0</v>
      </c>
      <c r="P210">
        <v>3</v>
      </c>
    </row>
    <row r="211" spans="1:16" x14ac:dyDescent="0.25">
      <c r="A211" s="30" t="s">
        <v>44</v>
      </c>
      <c r="B211" s="37"/>
      <c r="E211" s="32" t="s">
        <v>300</v>
      </c>
      <c r="J211" s="38"/>
    </row>
    <row r="212" spans="1:16" x14ac:dyDescent="0.25">
      <c r="A212" s="30" t="s">
        <v>46</v>
      </c>
      <c r="B212" s="37"/>
      <c r="E212" s="39" t="s">
        <v>301</v>
      </c>
      <c r="J212" s="38"/>
    </row>
    <row r="213" spans="1:16" ht="330" x14ac:dyDescent="0.25">
      <c r="A213" s="30" t="s">
        <v>48</v>
      </c>
      <c r="B213" s="37"/>
      <c r="E213" s="32" t="s">
        <v>302</v>
      </c>
      <c r="J213" s="38"/>
    </row>
    <row r="214" spans="1:16" x14ac:dyDescent="0.25">
      <c r="A214" s="30" t="s">
        <v>38</v>
      </c>
      <c r="B214" s="30">
        <v>51</v>
      </c>
      <c r="C214" s="31" t="s">
        <v>303</v>
      </c>
      <c r="D214" s="30" t="s">
        <v>40</v>
      </c>
      <c r="E214" s="32" t="s">
        <v>304</v>
      </c>
      <c r="F214" s="33" t="s">
        <v>305</v>
      </c>
      <c r="G214" s="34">
        <v>1</v>
      </c>
      <c r="H214" s="35">
        <v>0</v>
      </c>
      <c r="I214" s="35">
        <f>ROUND(G214*H214,P4)</f>
        <v>0</v>
      </c>
      <c r="J214" s="33" t="s">
        <v>43</v>
      </c>
      <c r="O214" s="36">
        <f>I214*0.21</f>
        <v>0</v>
      </c>
      <c r="P214">
        <v>3</v>
      </c>
    </row>
    <row r="215" spans="1:16" ht="45" x14ac:dyDescent="0.25">
      <c r="A215" s="30" t="s">
        <v>44</v>
      </c>
      <c r="B215" s="37"/>
      <c r="E215" s="32" t="s">
        <v>306</v>
      </c>
      <c r="J215" s="38"/>
    </row>
    <row r="216" spans="1:16" x14ac:dyDescent="0.25">
      <c r="A216" s="30" t="s">
        <v>46</v>
      </c>
      <c r="B216" s="37"/>
      <c r="E216" s="39" t="s">
        <v>307</v>
      </c>
      <c r="J216" s="38"/>
    </row>
    <row r="217" spans="1:16" ht="120" x14ac:dyDescent="0.25">
      <c r="A217" s="30" t="s">
        <v>48</v>
      </c>
      <c r="B217" s="37"/>
      <c r="E217" s="32" t="s">
        <v>308</v>
      </c>
      <c r="J217" s="38"/>
    </row>
    <row r="218" spans="1:16" x14ac:dyDescent="0.25">
      <c r="A218" s="30" t="s">
        <v>38</v>
      </c>
      <c r="B218" s="30">
        <v>52</v>
      </c>
      <c r="C218" s="31" t="s">
        <v>309</v>
      </c>
      <c r="D218" s="30" t="s">
        <v>40</v>
      </c>
      <c r="E218" s="32" t="s">
        <v>310</v>
      </c>
      <c r="F218" s="33" t="s">
        <v>305</v>
      </c>
      <c r="G218" s="34">
        <v>5</v>
      </c>
      <c r="H218" s="35">
        <v>0</v>
      </c>
      <c r="I218" s="35">
        <f>ROUND(G218*H218,P4)</f>
        <v>0</v>
      </c>
      <c r="J218" s="33" t="s">
        <v>43</v>
      </c>
      <c r="O218" s="36">
        <f>I218*0.21</f>
        <v>0</v>
      </c>
      <c r="P218">
        <v>3</v>
      </c>
    </row>
    <row r="219" spans="1:16" ht="30" x14ac:dyDescent="0.25">
      <c r="A219" s="30" t="s">
        <v>44</v>
      </c>
      <c r="B219" s="37"/>
      <c r="E219" s="32" t="s">
        <v>311</v>
      </c>
      <c r="J219" s="38"/>
    </row>
    <row r="220" spans="1:16" x14ac:dyDescent="0.25">
      <c r="A220" s="30" t="s">
        <v>46</v>
      </c>
      <c r="B220" s="37"/>
      <c r="E220" s="39" t="s">
        <v>312</v>
      </c>
      <c r="J220" s="38"/>
    </row>
    <row r="221" spans="1:16" ht="60" x14ac:dyDescent="0.25">
      <c r="A221" s="30" t="s">
        <v>48</v>
      </c>
      <c r="B221" s="37"/>
      <c r="E221" s="32" t="s">
        <v>313</v>
      </c>
      <c r="J221" s="38"/>
    </row>
    <row r="222" spans="1:16" x14ac:dyDescent="0.25">
      <c r="A222" s="30" t="s">
        <v>38</v>
      </c>
      <c r="B222" s="30">
        <v>53</v>
      </c>
      <c r="C222" s="31" t="s">
        <v>314</v>
      </c>
      <c r="D222" s="30" t="s">
        <v>40</v>
      </c>
      <c r="E222" s="32" t="s">
        <v>315</v>
      </c>
      <c r="F222" s="33" t="s">
        <v>305</v>
      </c>
      <c r="G222" s="34">
        <v>12</v>
      </c>
      <c r="H222" s="35">
        <v>0</v>
      </c>
      <c r="I222" s="35">
        <f>ROUND(G222*H222,P4)</f>
        <v>0</v>
      </c>
      <c r="J222" s="33" t="s">
        <v>43</v>
      </c>
      <c r="O222" s="36">
        <f>I222*0.21</f>
        <v>0</v>
      </c>
      <c r="P222">
        <v>3</v>
      </c>
    </row>
    <row r="223" spans="1:16" x14ac:dyDescent="0.25">
      <c r="A223" s="30" t="s">
        <v>44</v>
      </c>
      <c r="B223" s="37"/>
      <c r="E223" s="32" t="s">
        <v>316</v>
      </c>
      <c r="J223" s="38"/>
    </row>
    <row r="224" spans="1:16" x14ac:dyDescent="0.25">
      <c r="A224" s="30" t="s">
        <v>46</v>
      </c>
      <c r="B224" s="37"/>
      <c r="E224" s="39" t="s">
        <v>317</v>
      </c>
      <c r="J224" s="38"/>
    </row>
    <row r="225" spans="1:16" ht="45" x14ac:dyDescent="0.25">
      <c r="A225" s="30" t="s">
        <v>48</v>
      </c>
      <c r="B225" s="37"/>
      <c r="E225" s="32" t="s">
        <v>318</v>
      </c>
      <c r="J225" s="38"/>
    </row>
    <row r="226" spans="1:16" x14ac:dyDescent="0.25">
      <c r="A226" s="30" t="s">
        <v>38</v>
      </c>
      <c r="B226" s="30">
        <v>54</v>
      </c>
      <c r="C226" s="31" t="s">
        <v>319</v>
      </c>
      <c r="D226" s="30" t="s">
        <v>40</v>
      </c>
      <c r="E226" s="32" t="s">
        <v>320</v>
      </c>
      <c r="F226" s="33" t="s">
        <v>305</v>
      </c>
      <c r="G226" s="34">
        <v>2</v>
      </c>
      <c r="H226" s="35">
        <v>0</v>
      </c>
      <c r="I226" s="35">
        <f>ROUND(G226*H226,P4)</f>
        <v>0</v>
      </c>
      <c r="J226" s="33" t="s">
        <v>43</v>
      </c>
      <c r="O226" s="36">
        <f>I226*0.21</f>
        <v>0</v>
      </c>
      <c r="P226">
        <v>3</v>
      </c>
    </row>
    <row r="227" spans="1:16" x14ac:dyDescent="0.25">
      <c r="A227" s="30" t="s">
        <v>44</v>
      </c>
      <c r="B227" s="37"/>
      <c r="E227" s="43"/>
      <c r="J227" s="38"/>
    </row>
    <row r="228" spans="1:16" x14ac:dyDescent="0.25">
      <c r="A228" s="30" t="s">
        <v>46</v>
      </c>
      <c r="B228" s="37"/>
      <c r="E228" s="39" t="s">
        <v>321</v>
      </c>
      <c r="J228" s="38"/>
    </row>
    <row r="229" spans="1:16" ht="45" x14ac:dyDescent="0.25">
      <c r="A229" s="30" t="s">
        <v>48</v>
      </c>
      <c r="B229" s="37"/>
      <c r="E229" s="32" t="s">
        <v>318</v>
      </c>
      <c r="J229" s="38"/>
    </row>
    <row r="230" spans="1:16" x14ac:dyDescent="0.25">
      <c r="A230" s="30" t="s">
        <v>38</v>
      </c>
      <c r="B230" s="30">
        <v>55</v>
      </c>
      <c r="C230" s="31" t="s">
        <v>322</v>
      </c>
      <c r="D230" s="30" t="s">
        <v>40</v>
      </c>
      <c r="E230" s="32" t="s">
        <v>323</v>
      </c>
      <c r="F230" s="33" t="s">
        <v>305</v>
      </c>
      <c r="G230" s="34">
        <v>8</v>
      </c>
      <c r="H230" s="35">
        <v>0</v>
      </c>
      <c r="I230" s="35">
        <f>ROUND(G230*H230,P4)</f>
        <v>0</v>
      </c>
      <c r="J230" s="33" t="s">
        <v>43</v>
      </c>
      <c r="O230" s="36">
        <f>I230*0.21</f>
        <v>0</v>
      </c>
      <c r="P230">
        <v>3</v>
      </c>
    </row>
    <row r="231" spans="1:16" x14ac:dyDescent="0.25">
      <c r="A231" s="30" t="s">
        <v>44</v>
      </c>
      <c r="B231" s="37"/>
      <c r="E231" s="32" t="s">
        <v>324</v>
      </c>
      <c r="J231" s="38"/>
    </row>
    <row r="232" spans="1:16" x14ac:dyDescent="0.25">
      <c r="A232" s="30" t="s">
        <v>46</v>
      </c>
      <c r="B232" s="37"/>
      <c r="E232" s="39" t="s">
        <v>325</v>
      </c>
      <c r="J232" s="38"/>
    </row>
    <row r="233" spans="1:16" ht="45" x14ac:dyDescent="0.25">
      <c r="A233" s="30" t="s">
        <v>48</v>
      </c>
      <c r="B233" s="37"/>
      <c r="E233" s="32" t="s">
        <v>318</v>
      </c>
      <c r="J233" s="38"/>
    </row>
    <row r="234" spans="1:16" x14ac:dyDescent="0.25">
      <c r="A234" s="30" t="s">
        <v>38</v>
      </c>
      <c r="B234" s="30">
        <v>56</v>
      </c>
      <c r="C234" s="31" t="s">
        <v>326</v>
      </c>
      <c r="D234" s="30" t="s">
        <v>40</v>
      </c>
      <c r="E234" s="32" t="s">
        <v>327</v>
      </c>
      <c r="F234" s="33" t="s">
        <v>78</v>
      </c>
      <c r="G234" s="34">
        <v>9.9260000000000002</v>
      </c>
      <c r="H234" s="35">
        <v>0</v>
      </c>
      <c r="I234" s="35">
        <f>ROUND(G234*H234,P4)</f>
        <v>0</v>
      </c>
      <c r="J234" s="33" t="s">
        <v>43</v>
      </c>
      <c r="O234" s="36">
        <f>I234*0.21</f>
        <v>0</v>
      </c>
      <c r="P234">
        <v>3</v>
      </c>
    </row>
    <row r="235" spans="1:16" x14ac:dyDescent="0.25">
      <c r="A235" s="30" t="s">
        <v>44</v>
      </c>
      <c r="B235" s="37"/>
      <c r="E235" s="32" t="s">
        <v>328</v>
      </c>
      <c r="J235" s="38"/>
    </row>
    <row r="236" spans="1:16" ht="75" x14ac:dyDescent="0.25">
      <c r="A236" s="30" t="s">
        <v>46</v>
      </c>
      <c r="B236" s="37"/>
      <c r="E236" s="39" t="s">
        <v>329</v>
      </c>
      <c r="J236" s="38"/>
    </row>
    <row r="237" spans="1:16" ht="409.5" x14ac:dyDescent="0.25">
      <c r="A237" s="30" t="s">
        <v>48</v>
      </c>
      <c r="B237" s="37"/>
      <c r="E237" s="32" t="s">
        <v>330</v>
      </c>
      <c r="J237" s="38"/>
    </row>
    <row r="238" spans="1:16" x14ac:dyDescent="0.25">
      <c r="A238" s="24" t="s">
        <v>35</v>
      </c>
      <c r="B238" s="25"/>
      <c r="C238" s="26" t="s">
        <v>331</v>
      </c>
      <c r="D238" s="27"/>
      <c r="E238" s="24" t="s">
        <v>332</v>
      </c>
      <c r="F238" s="27"/>
      <c r="G238" s="27"/>
      <c r="H238" s="27"/>
      <c r="I238" s="28">
        <f>SUMIFS(I239:I330,A239:A330,"P")</f>
        <v>0</v>
      </c>
      <c r="J238" s="29"/>
    </row>
    <row r="239" spans="1:16" ht="30" x14ac:dyDescent="0.25">
      <c r="A239" s="30" t="s">
        <v>38</v>
      </c>
      <c r="B239" s="30">
        <v>57</v>
      </c>
      <c r="C239" s="31" t="s">
        <v>333</v>
      </c>
      <c r="D239" s="30" t="s">
        <v>40</v>
      </c>
      <c r="E239" s="32" t="s">
        <v>334</v>
      </c>
      <c r="F239" s="33" t="s">
        <v>305</v>
      </c>
      <c r="G239" s="34">
        <v>2</v>
      </c>
      <c r="H239" s="35">
        <v>0</v>
      </c>
      <c r="I239" s="35">
        <f>ROUND(G239*H239,P4)</f>
        <v>0</v>
      </c>
      <c r="J239" s="33" t="s">
        <v>43</v>
      </c>
      <c r="O239" s="36">
        <f>I239*0.21</f>
        <v>0</v>
      </c>
      <c r="P239">
        <v>3</v>
      </c>
    </row>
    <row r="240" spans="1:16" x14ac:dyDescent="0.25">
      <c r="A240" s="30" t="s">
        <v>44</v>
      </c>
      <c r="B240" s="37"/>
      <c r="E240" s="32" t="s">
        <v>335</v>
      </c>
      <c r="J240" s="38"/>
    </row>
    <row r="241" spans="1:16" x14ac:dyDescent="0.25">
      <c r="A241" s="30" t="s">
        <v>46</v>
      </c>
      <c r="B241" s="37"/>
      <c r="E241" s="39" t="s">
        <v>336</v>
      </c>
      <c r="J241" s="38"/>
    </row>
    <row r="242" spans="1:16" ht="75" x14ac:dyDescent="0.25">
      <c r="A242" s="30" t="s">
        <v>48</v>
      </c>
      <c r="B242" s="37"/>
      <c r="E242" s="32" t="s">
        <v>337</v>
      </c>
      <c r="J242" s="38"/>
    </row>
    <row r="243" spans="1:16" ht="30" x14ac:dyDescent="0.25">
      <c r="A243" s="30" t="s">
        <v>38</v>
      </c>
      <c r="B243" s="30">
        <v>58</v>
      </c>
      <c r="C243" s="31" t="s">
        <v>338</v>
      </c>
      <c r="D243" s="30"/>
      <c r="E243" s="32" t="s">
        <v>339</v>
      </c>
      <c r="F243" s="33" t="s">
        <v>305</v>
      </c>
      <c r="G243" s="34">
        <v>2</v>
      </c>
      <c r="H243" s="35">
        <v>0</v>
      </c>
      <c r="I243" s="35">
        <f>ROUND(G243*H243,P4)</f>
        <v>0</v>
      </c>
      <c r="J243" s="33" t="s">
        <v>43</v>
      </c>
      <c r="O243" s="36">
        <f>I243*0.21</f>
        <v>0</v>
      </c>
      <c r="P243">
        <v>3</v>
      </c>
    </row>
    <row r="244" spans="1:16" x14ac:dyDescent="0.25">
      <c r="A244" s="30" t="s">
        <v>44</v>
      </c>
      <c r="B244" s="37"/>
      <c r="E244" s="32" t="s">
        <v>340</v>
      </c>
      <c r="J244" s="38"/>
    </row>
    <row r="245" spans="1:16" x14ac:dyDescent="0.25">
      <c r="A245" s="30" t="s">
        <v>46</v>
      </c>
      <c r="B245" s="37"/>
      <c r="E245" s="39" t="s">
        <v>336</v>
      </c>
      <c r="J245" s="38"/>
    </row>
    <row r="246" spans="1:16" ht="30" x14ac:dyDescent="0.25">
      <c r="A246" s="30" t="s">
        <v>48</v>
      </c>
      <c r="B246" s="37"/>
      <c r="E246" s="32" t="s">
        <v>341</v>
      </c>
      <c r="J246" s="38"/>
    </row>
    <row r="247" spans="1:16" ht="30" x14ac:dyDescent="0.25">
      <c r="A247" s="30" t="s">
        <v>38</v>
      </c>
      <c r="B247" s="30">
        <v>59</v>
      </c>
      <c r="C247" s="31" t="s">
        <v>342</v>
      </c>
      <c r="D247" s="30" t="s">
        <v>40</v>
      </c>
      <c r="E247" s="32" t="s">
        <v>343</v>
      </c>
      <c r="F247" s="33" t="s">
        <v>305</v>
      </c>
      <c r="G247" s="34">
        <v>4</v>
      </c>
      <c r="H247" s="35">
        <v>0</v>
      </c>
      <c r="I247" s="35">
        <f>ROUND(G247*H247,P4)</f>
        <v>0</v>
      </c>
      <c r="J247" s="33" t="s">
        <v>43</v>
      </c>
      <c r="O247" s="36">
        <f>I247*0.21</f>
        <v>0</v>
      </c>
      <c r="P247">
        <v>3</v>
      </c>
    </row>
    <row r="248" spans="1:16" x14ac:dyDescent="0.25">
      <c r="A248" s="30" t="s">
        <v>44</v>
      </c>
      <c r="B248" s="37"/>
      <c r="E248" s="43" t="s">
        <v>40</v>
      </c>
      <c r="J248" s="38"/>
    </row>
    <row r="249" spans="1:16" x14ac:dyDescent="0.25">
      <c r="A249" s="30" t="s">
        <v>46</v>
      </c>
      <c r="B249" s="37"/>
      <c r="E249" s="39" t="s">
        <v>344</v>
      </c>
      <c r="J249" s="38"/>
    </row>
    <row r="250" spans="1:16" ht="60" x14ac:dyDescent="0.25">
      <c r="A250" s="30" t="s">
        <v>48</v>
      </c>
      <c r="B250" s="37"/>
      <c r="E250" s="32" t="s">
        <v>345</v>
      </c>
      <c r="J250" s="38"/>
    </row>
    <row r="251" spans="1:16" ht="30" x14ac:dyDescent="0.25">
      <c r="A251" s="30" t="s">
        <v>38</v>
      </c>
      <c r="B251" s="30">
        <v>60</v>
      </c>
      <c r="C251" s="31" t="s">
        <v>346</v>
      </c>
      <c r="D251" s="30" t="s">
        <v>40</v>
      </c>
      <c r="E251" s="32" t="s">
        <v>347</v>
      </c>
      <c r="F251" s="33" t="s">
        <v>305</v>
      </c>
      <c r="G251" s="34">
        <v>2</v>
      </c>
      <c r="H251" s="35">
        <v>0</v>
      </c>
      <c r="I251" s="35">
        <f>ROUND(G251*H251,P4)</f>
        <v>0</v>
      </c>
      <c r="J251" s="33" t="s">
        <v>43</v>
      </c>
      <c r="O251" s="36">
        <f>I251*0.21</f>
        <v>0</v>
      </c>
      <c r="P251">
        <v>3</v>
      </c>
    </row>
    <row r="252" spans="1:16" x14ac:dyDescent="0.25">
      <c r="A252" s="30" t="s">
        <v>44</v>
      </c>
      <c r="B252" s="37"/>
      <c r="E252" s="43" t="s">
        <v>40</v>
      </c>
      <c r="J252" s="38"/>
    </row>
    <row r="253" spans="1:16" x14ac:dyDescent="0.25">
      <c r="A253" s="30" t="s">
        <v>46</v>
      </c>
      <c r="B253" s="37"/>
      <c r="E253" s="39" t="s">
        <v>348</v>
      </c>
      <c r="J253" s="38"/>
    </row>
    <row r="254" spans="1:16" ht="90" x14ac:dyDescent="0.25">
      <c r="A254" s="30" t="s">
        <v>48</v>
      </c>
      <c r="B254" s="37"/>
      <c r="E254" s="32" t="s">
        <v>349</v>
      </c>
      <c r="J254" s="38"/>
    </row>
    <row r="255" spans="1:16" x14ac:dyDescent="0.25">
      <c r="A255" s="30" t="s">
        <v>38</v>
      </c>
      <c r="B255" s="30">
        <v>61</v>
      </c>
      <c r="C255" s="31" t="s">
        <v>350</v>
      </c>
      <c r="D255" s="30" t="s">
        <v>40</v>
      </c>
      <c r="E255" s="32" t="s">
        <v>351</v>
      </c>
      <c r="F255" s="33" t="s">
        <v>305</v>
      </c>
      <c r="G255" s="34">
        <v>2</v>
      </c>
      <c r="H255" s="35">
        <v>0</v>
      </c>
      <c r="I255" s="35">
        <f>ROUND(G255*H255,P4)</f>
        <v>0</v>
      </c>
      <c r="J255" s="33" t="s">
        <v>43</v>
      </c>
      <c r="O255" s="36">
        <f>I255*0.21</f>
        <v>0</v>
      </c>
      <c r="P255">
        <v>3</v>
      </c>
    </row>
    <row r="256" spans="1:16" x14ac:dyDescent="0.25">
      <c r="A256" s="30" t="s">
        <v>44</v>
      </c>
      <c r="B256" s="37"/>
      <c r="E256" s="32" t="s">
        <v>335</v>
      </c>
      <c r="J256" s="38"/>
    </row>
    <row r="257" spans="1:16" x14ac:dyDescent="0.25">
      <c r="A257" s="30" t="s">
        <v>46</v>
      </c>
      <c r="B257" s="37"/>
      <c r="E257" s="39" t="s">
        <v>336</v>
      </c>
      <c r="J257" s="38"/>
    </row>
    <row r="258" spans="1:16" ht="90" x14ac:dyDescent="0.25">
      <c r="A258" s="30" t="s">
        <v>48</v>
      </c>
      <c r="B258" s="37"/>
      <c r="E258" s="32" t="s">
        <v>352</v>
      </c>
      <c r="J258" s="38"/>
    </row>
    <row r="259" spans="1:16" x14ac:dyDescent="0.25">
      <c r="A259" s="30" t="s">
        <v>38</v>
      </c>
      <c r="B259" s="30">
        <v>62</v>
      </c>
      <c r="C259" s="31" t="s">
        <v>353</v>
      </c>
      <c r="D259" s="30"/>
      <c r="E259" s="32" t="s">
        <v>354</v>
      </c>
      <c r="F259" s="33" t="s">
        <v>305</v>
      </c>
      <c r="G259" s="34">
        <v>2</v>
      </c>
      <c r="H259" s="35">
        <v>0</v>
      </c>
      <c r="I259" s="35">
        <f>ROUND(G259*H259,P4)</f>
        <v>0</v>
      </c>
      <c r="J259" s="33" t="s">
        <v>43</v>
      </c>
      <c r="O259" s="36">
        <f>I259*0.21</f>
        <v>0</v>
      </c>
      <c r="P259">
        <v>3</v>
      </c>
    </row>
    <row r="260" spans="1:16" ht="30" x14ac:dyDescent="0.25">
      <c r="A260" s="30" t="s">
        <v>44</v>
      </c>
      <c r="B260" s="37"/>
      <c r="E260" s="32" t="s">
        <v>355</v>
      </c>
      <c r="J260" s="38"/>
    </row>
    <row r="261" spans="1:16" x14ac:dyDescent="0.25">
      <c r="A261" s="30" t="s">
        <v>46</v>
      </c>
      <c r="B261" s="37"/>
      <c r="E261" s="39" t="s">
        <v>336</v>
      </c>
      <c r="J261" s="38"/>
    </row>
    <row r="262" spans="1:16" ht="75" x14ac:dyDescent="0.25">
      <c r="A262" s="30" t="s">
        <v>48</v>
      </c>
      <c r="B262" s="37"/>
      <c r="E262" s="32" t="s">
        <v>356</v>
      </c>
      <c r="J262" s="38"/>
    </row>
    <row r="263" spans="1:16" ht="30" x14ac:dyDescent="0.25">
      <c r="A263" s="30" t="s">
        <v>38</v>
      </c>
      <c r="B263" s="30">
        <v>63</v>
      </c>
      <c r="C263" s="31" t="s">
        <v>357</v>
      </c>
      <c r="D263" s="30" t="s">
        <v>40</v>
      </c>
      <c r="E263" s="32" t="s">
        <v>358</v>
      </c>
      <c r="F263" s="33" t="s">
        <v>101</v>
      </c>
      <c r="G263" s="34">
        <v>22.228000000000002</v>
      </c>
      <c r="H263" s="35">
        <v>0</v>
      </c>
      <c r="I263" s="35">
        <f>ROUND(G263*H263,P4)</f>
        <v>0</v>
      </c>
      <c r="J263" s="33" t="s">
        <v>43</v>
      </c>
      <c r="O263" s="36">
        <f>I263*0.21</f>
        <v>0</v>
      </c>
      <c r="P263">
        <v>3</v>
      </c>
    </row>
    <row r="264" spans="1:16" x14ac:dyDescent="0.25">
      <c r="A264" s="30" t="s">
        <v>44</v>
      </c>
      <c r="B264" s="37"/>
      <c r="E264" s="32" t="s">
        <v>359</v>
      </c>
      <c r="J264" s="38"/>
    </row>
    <row r="265" spans="1:16" ht="75" x14ac:dyDescent="0.25">
      <c r="A265" s="30" t="s">
        <v>46</v>
      </c>
      <c r="B265" s="37"/>
      <c r="E265" s="39" t="s">
        <v>360</v>
      </c>
      <c r="J265" s="38"/>
    </row>
    <row r="266" spans="1:16" ht="105" x14ac:dyDescent="0.25">
      <c r="A266" s="30" t="s">
        <v>48</v>
      </c>
      <c r="B266" s="37"/>
      <c r="E266" s="32" t="s">
        <v>361</v>
      </c>
      <c r="J266" s="38"/>
    </row>
    <row r="267" spans="1:16" ht="30" x14ac:dyDescent="0.25">
      <c r="A267" s="30" t="s">
        <v>38</v>
      </c>
      <c r="B267" s="30">
        <v>64</v>
      </c>
      <c r="C267" s="31" t="s">
        <v>362</v>
      </c>
      <c r="D267" s="30" t="s">
        <v>40</v>
      </c>
      <c r="E267" s="32" t="s">
        <v>363</v>
      </c>
      <c r="F267" s="33" t="s">
        <v>101</v>
      </c>
      <c r="G267" s="34">
        <v>1.625</v>
      </c>
      <c r="H267" s="35">
        <v>0</v>
      </c>
      <c r="I267" s="35">
        <f>ROUND(G267*H267,P4)</f>
        <v>0</v>
      </c>
      <c r="J267" s="33" t="s">
        <v>43</v>
      </c>
      <c r="O267" s="36">
        <f>I267*0.21</f>
        <v>0</v>
      </c>
      <c r="P267">
        <v>3</v>
      </c>
    </row>
    <row r="268" spans="1:16" ht="45" x14ac:dyDescent="0.25">
      <c r="A268" s="30" t="s">
        <v>44</v>
      </c>
      <c r="B268" s="37"/>
      <c r="E268" s="32" t="s">
        <v>364</v>
      </c>
      <c r="J268" s="38"/>
    </row>
    <row r="269" spans="1:16" x14ac:dyDescent="0.25">
      <c r="A269" s="30" t="s">
        <v>46</v>
      </c>
      <c r="B269" s="37"/>
      <c r="E269" s="39" t="s">
        <v>365</v>
      </c>
      <c r="J269" s="38"/>
    </row>
    <row r="270" spans="1:16" ht="30" x14ac:dyDescent="0.25">
      <c r="A270" s="30" t="s">
        <v>48</v>
      </c>
      <c r="B270" s="37"/>
      <c r="E270" s="32" t="s">
        <v>366</v>
      </c>
      <c r="J270" s="38"/>
    </row>
    <row r="271" spans="1:16" x14ac:dyDescent="0.25">
      <c r="A271" s="30" t="s">
        <v>38</v>
      </c>
      <c r="B271" s="30">
        <v>65</v>
      </c>
      <c r="C271" s="31" t="s">
        <v>367</v>
      </c>
      <c r="D271" s="30" t="s">
        <v>40</v>
      </c>
      <c r="E271" s="32" t="s">
        <v>368</v>
      </c>
      <c r="F271" s="33" t="s">
        <v>101</v>
      </c>
      <c r="G271" s="34">
        <v>6.125</v>
      </c>
      <c r="H271" s="35">
        <v>0</v>
      </c>
      <c r="I271" s="35">
        <f>ROUND(G271*H271,P4)</f>
        <v>0</v>
      </c>
      <c r="J271" s="33" t="s">
        <v>43</v>
      </c>
      <c r="O271" s="36">
        <f>I271*0.21</f>
        <v>0</v>
      </c>
      <c r="P271">
        <v>3</v>
      </c>
    </row>
    <row r="272" spans="1:16" ht="30" x14ac:dyDescent="0.25">
      <c r="A272" s="30" t="s">
        <v>44</v>
      </c>
      <c r="B272" s="37"/>
      <c r="E272" s="32" t="s">
        <v>107</v>
      </c>
      <c r="J272" s="38"/>
    </row>
    <row r="273" spans="1:16" x14ac:dyDescent="0.25">
      <c r="A273" s="30" t="s">
        <v>46</v>
      </c>
      <c r="B273" s="37"/>
      <c r="E273" s="39" t="s">
        <v>369</v>
      </c>
      <c r="J273" s="38"/>
    </row>
    <row r="274" spans="1:16" ht="30" x14ac:dyDescent="0.25">
      <c r="A274" s="30" t="s">
        <v>48</v>
      </c>
      <c r="B274" s="37"/>
      <c r="E274" s="32" t="s">
        <v>370</v>
      </c>
      <c r="J274" s="38"/>
    </row>
    <row r="275" spans="1:16" x14ac:dyDescent="0.25">
      <c r="A275" s="30" t="s">
        <v>38</v>
      </c>
      <c r="B275" s="30">
        <v>66</v>
      </c>
      <c r="C275" s="31" t="s">
        <v>371</v>
      </c>
      <c r="D275" s="30" t="s">
        <v>61</v>
      </c>
      <c r="E275" s="32" t="s">
        <v>372</v>
      </c>
      <c r="F275" s="33" t="s">
        <v>305</v>
      </c>
      <c r="G275" s="34">
        <v>22</v>
      </c>
      <c r="H275" s="35">
        <v>0</v>
      </c>
      <c r="I275" s="35">
        <f>ROUND(G275*H275,P4)</f>
        <v>0</v>
      </c>
      <c r="J275" s="33" t="s">
        <v>43</v>
      </c>
      <c r="O275" s="36">
        <f>I275*0.21</f>
        <v>0</v>
      </c>
      <c r="P275">
        <v>3</v>
      </c>
    </row>
    <row r="276" spans="1:16" ht="45" x14ac:dyDescent="0.25">
      <c r="A276" s="30" t="s">
        <v>44</v>
      </c>
      <c r="B276" s="37"/>
      <c r="E276" s="32" t="s">
        <v>373</v>
      </c>
      <c r="J276" s="38"/>
    </row>
    <row r="277" spans="1:16" x14ac:dyDescent="0.25">
      <c r="A277" s="30" t="s">
        <v>46</v>
      </c>
      <c r="B277" s="37"/>
      <c r="E277" s="39" t="s">
        <v>374</v>
      </c>
      <c r="J277" s="38"/>
    </row>
    <row r="278" spans="1:16" ht="75" x14ac:dyDescent="0.25">
      <c r="A278" s="30" t="s">
        <v>48</v>
      </c>
      <c r="B278" s="37"/>
      <c r="E278" s="32" t="s">
        <v>375</v>
      </c>
      <c r="J278" s="38"/>
    </row>
    <row r="279" spans="1:16" x14ac:dyDescent="0.25">
      <c r="A279" s="30" t="s">
        <v>38</v>
      </c>
      <c r="B279" s="30">
        <v>67</v>
      </c>
      <c r="C279" s="31" t="s">
        <v>376</v>
      </c>
      <c r="D279" s="30" t="s">
        <v>40</v>
      </c>
      <c r="E279" s="32" t="s">
        <v>377</v>
      </c>
      <c r="F279" s="33" t="s">
        <v>133</v>
      </c>
      <c r="G279" s="34">
        <v>250.26</v>
      </c>
      <c r="H279" s="35">
        <v>0</v>
      </c>
      <c r="I279" s="35">
        <f>ROUND(G279*H279,P4)</f>
        <v>0</v>
      </c>
      <c r="J279" s="33" t="s">
        <v>43</v>
      </c>
      <c r="O279" s="36">
        <f>I279*0.21</f>
        <v>0</v>
      </c>
      <c r="P279">
        <v>3</v>
      </c>
    </row>
    <row r="280" spans="1:16" x14ac:dyDescent="0.25">
      <c r="A280" s="30" t="s">
        <v>44</v>
      </c>
      <c r="B280" s="37"/>
      <c r="E280" s="32" t="s">
        <v>378</v>
      </c>
      <c r="J280" s="38"/>
    </row>
    <row r="281" spans="1:16" ht="45" x14ac:dyDescent="0.25">
      <c r="A281" s="30" t="s">
        <v>46</v>
      </c>
      <c r="B281" s="37"/>
      <c r="E281" s="39" t="s">
        <v>379</v>
      </c>
      <c r="J281" s="38"/>
    </row>
    <row r="282" spans="1:16" ht="60" x14ac:dyDescent="0.25">
      <c r="A282" s="30" t="s">
        <v>48</v>
      </c>
      <c r="B282" s="37"/>
      <c r="E282" s="32" t="s">
        <v>380</v>
      </c>
      <c r="J282" s="38"/>
    </row>
    <row r="283" spans="1:16" ht="30" x14ac:dyDescent="0.25">
      <c r="A283" s="30" t="s">
        <v>38</v>
      </c>
      <c r="B283" s="30">
        <v>68</v>
      </c>
      <c r="C283" s="31" t="s">
        <v>381</v>
      </c>
      <c r="D283" s="30" t="s">
        <v>111</v>
      </c>
      <c r="E283" s="32" t="s">
        <v>382</v>
      </c>
      <c r="F283" s="33" t="s">
        <v>133</v>
      </c>
      <c r="G283" s="34">
        <v>492.75</v>
      </c>
      <c r="H283" s="35">
        <v>0</v>
      </c>
      <c r="I283" s="35">
        <f>ROUND(G283*H283,P4)</f>
        <v>0</v>
      </c>
      <c r="J283" s="33" t="s">
        <v>43</v>
      </c>
      <c r="O283" s="36">
        <f>I283*0.21</f>
        <v>0</v>
      </c>
      <c r="P283">
        <v>3</v>
      </c>
    </row>
    <row r="284" spans="1:16" x14ac:dyDescent="0.25">
      <c r="A284" s="30" t="s">
        <v>44</v>
      </c>
      <c r="B284" s="37"/>
      <c r="E284" s="32" t="s">
        <v>383</v>
      </c>
      <c r="J284" s="38"/>
    </row>
    <row r="285" spans="1:16" ht="75" x14ac:dyDescent="0.25">
      <c r="A285" s="30" t="s">
        <v>46</v>
      </c>
      <c r="B285" s="37"/>
      <c r="E285" s="39" t="s">
        <v>384</v>
      </c>
      <c r="J285" s="38"/>
    </row>
    <row r="286" spans="1:16" ht="60" x14ac:dyDescent="0.25">
      <c r="A286" s="30" t="s">
        <v>48</v>
      </c>
      <c r="B286" s="37"/>
      <c r="E286" s="32" t="s">
        <v>385</v>
      </c>
      <c r="J286" s="38"/>
    </row>
    <row r="287" spans="1:16" ht="30" x14ac:dyDescent="0.25">
      <c r="A287" s="30" t="s">
        <v>38</v>
      </c>
      <c r="B287" s="30">
        <v>69</v>
      </c>
      <c r="C287" s="31" t="s">
        <v>381</v>
      </c>
      <c r="D287" s="30" t="s">
        <v>115</v>
      </c>
      <c r="E287" s="32" t="s">
        <v>382</v>
      </c>
      <c r="F287" s="33" t="s">
        <v>133</v>
      </c>
      <c r="G287" s="34">
        <v>74.95</v>
      </c>
      <c r="H287" s="35">
        <v>0</v>
      </c>
      <c r="I287" s="35">
        <f>ROUND(G287*H287,P4)</f>
        <v>0</v>
      </c>
      <c r="J287" s="33" t="s">
        <v>43</v>
      </c>
      <c r="O287" s="36">
        <f>I287*0.21</f>
        <v>0</v>
      </c>
      <c r="P287">
        <v>3</v>
      </c>
    </row>
    <row r="288" spans="1:16" x14ac:dyDescent="0.25">
      <c r="A288" s="30" t="s">
        <v>44</v>
      </c>
      <c r="B288" s="37"/>
      <c r="E288" s="32" t="s">
        <v>386</v>
      </c>
      <c r="J288" s="38"/>
    </row>
    <row r="289" spans="1:16" x14ac:dyDescent="0.25">
      <c r="A289" s="30" t="s">
        <v>46</v>
      </c>
      <c r="B289" s="37"/>
      <c r="E289" s="39" t="s">
        <v>387</v>
      </c>
      <c r="J289" s="38"/>
    </row>
    <row r="290" spans="1:16" ht="60" x14ac:dyDescent="0.25">
      <c r="A290" s="30" t="s">
        <v>48</v>
      </c>
      <c r="B290" s="37"/>
      <c r="E290" s="32" t="s">
        <v>385</v>
      </c>
      <c r="J290" s="38"/>
    </row>
    <row r="291" spans="1:16" ht="30" x14ac:dyDescent="0.25">
      <c r="A291" s="30" t="s">
        <v>38</v>
      </c>
      <c r="B291" s="30">
        <v>70</v>
      </c>
      <c r="C291" s="31" t="s">
        <v>381</v>
      </c>
      <c r="D291" s="30" t="s">
        <v>388</v>
      </c>
      <c r="E291" s="32" t="s">
        <v>382</v>
      </c>
      <c r="F291" s="33" t="s">
        <v>133</v>
      </c>
      <c r="G291" s="34">
        <v>33</v>
      </c>
      <c r="H291" s="35">
        <v>0</v>
      </c>
      <c r="I291" s="35">
        <f>ROUND(G291*H291,P4)</f>
        <v>0</v>
      </c>
      <c r="J291" s="33" t="s">
        <v>43</v>
      </c>
      <c r="O291" s="36">
        <f>I291*0.21</f>
        <v>0</v>
      </c>
      <c r="P291">
        <v>3</v>
      </c>
    </row>
    <row r="292" spans="1:16" ht="30" x14ac:dyDescent="0.25">
      <c r="A292" s="30" t="s">
        <v>44</v>
      </c>
      <c r="B292" s="37"/>
      <c r="E292" s="32" t="s">
        <v>389</v>
      </c>
      <c r="J292" s="38"/>
    </row>
    <row r="293" spans="1:16" x14ac:dyDescent="0.25">
      <c r="A293" s="30" t="s">
        <v>46</v>
      </c>
      <c r="B293" s="37"/>
      <c r="E293" s="39" t="s">
        <v>390</v>
      </c>
      <c r="J293" s="38"/>
    </row>
    <row r="294" spans="1:16" ht="60" x14ac:dyDescent="0.25">
      <c r="A294" s="30" t="s">
        <v>48</v>
      </c>
      <c r="B294" s="37"/>
      <c r="E294" s="32" t="s">
        <v>385</v>
      </c>
      <c r="J294" s="38"/>
    </row>
    <row r="295" spans="1:16" x14ac:dyDescent="0.25">
      <c r="A295" s="30" t="s">
        <v>38</v>
      </c>
      <c r="B295" s="30">
        <v>71</v>
      </c>
      <c r="C295" s="31" t="s">
        <v>391</v>
      </c>
      <c r="D295" s="30" t="s">
        <v>111</v>
      </c>
      <c r="E295" s="32" t="s">
        <v>392</v>
      </c>
      <c r="F295" s="33" t="s">
        <v>101</v>
      </c>
      <c r="G295" s="34">
        <v>30.3</v>
      </c>
      <c r="H295" s="35">
        <v>0</v>
      </c>
      <c r="I295" s="35">
        <f>ROUND(G295*H295,P4)</f>
        <v>0</v>
      </c>
      <c r="J295" s="33" t="s">
        <v>43</v>
      </c>
      <c r="O295" s="36">
        <f>I295*0.21</f>
        <v>0</v>
      </c>
      <c r="P295">
        <v>3</v>
      </c>
    </row>
    <row r="296" spans="1:16" ht="45" x14ac:dyDescent="0.25">
      <c r="A296" s="30" t="s">
        <v>44</v>
      </c>
      <c r="B296" s="37"/>
      <c r="E296" s="32" t="s">
        <v>393</v>
      </c>
      <c r="J296" s="38"/>
    </row>
    <row r="297" spans="1:16" ht="30" x14ac:dyDescent="0.25">
      <c r="A297" s="30" t="s">
        <v>46</v>
      </c>
      <c r="B297" s="37"/>
      <c r="E297" s="39" t="s">
        <v>394</v>
      </c>
      <c r="J297" s="38"/>
    </row>
    <row r="298" spans="1:16" ht="105" x14ac:dyDescent="0.25">
      <c r="A298" s="30" t="s">
        <v>48</v>
      </c>
      <c r="B298" s="37"/>
      <c r="E298" s="32" t="s">
        <v>395</v>
      </c>
      <c r="J298" s="38"/>
    </row>
    <row r="299" spans="1:16" x14ac:dyDescent="0.25">
      <c r="A299" s="30" t="s">
        <v>38</v>
      </c>
      <c r="B299" s="30">
        <v>72</v>
      </c>
      <c r="C299" s="31" t="s">
        <v>391</v>
      </c>
      <c r="D299" s="30" t="s">
        <v>115</v>
      </c>
      <c r="E299" s="32" t="s">
        <v>392</v>
      </c>
      <c r="F299" s="33" t="s">
        <v>101</v>
      </c>
      <c r="G299" s="34">
        <v>6.3</v>
      </c>
      <c r="H299" s="35">
        <v>0</v>
      </c>
      <c r="I299" s="35">
        <f>ROUND(G299*H299,P4)</f>
        <v>0</v>
      </c>
      <c r="J299" s="33" t="s">
        <v>43</v>
      </c>
      <c r="O299" s="36">
        <f>I299*0.21</f>
        <v>0</v>
      </c>
      <c r="P299">
        <v>3</v>
      </c>
    </row>
    <row r="300" spans="1:16" ht="45" x14ac:dyDescent="0.25">
      <c r="A300" s="30" t="s">
        <v>44</v>
      </c>
      <c r="B300" s="37"/>
      <c r="E300" s="32" t="s">
        <v>396</v>
      </c>
      <c r="J300" s="38"/>
    </row>
    <row r="301" spans="1:16" x14ac:dyDescent="0.25">
      <c r="A301" s="30" t="s">
        <v>46</v>
      </c>
      <c r="B301" s="37"/>
      <c r="E301" s="39" t="s">
        <v>397</v>
      </c>
      <c r="J301" s="38"/>
    </row>
    <row r="302" spans="1:16" ht="105" x14ac:dyDescent="0.25">
      <c r="A302" s="30" t="s">
        <v>48</v>
      </c>
      <c r="B302" s="37"/>
      <c r="E302" s="32" t="s">
        <v>395</v>
      </c>
      <c r="J302" s="38"/>
    </row>
    <row r="303" spans="1:16" x14ac:dyDescent="0.25">
      <c r="A303" s="30" t="s">
        <v>38</v>
      </c>
      <c r="B303" s="30">
        <v>73</v>
      </c>
      <c r="C303" s="31" t="s">
        <v>398</v>
      </c>
      <c r="D303" s="30"/>
      <c r="E303" s="32" t="s">
        <v>399</v>
      </c>
      <c r="F303" s="33" t="s">
        <v>133</v>
      </c>
      <c r="G303" s="34">
        <v>51.05</v>
      </c>
      <c r="H303" s="35">
        <v>0</v>
      </c>
      <c r="I303" s="35">
        <f>ROUND(G303*H303,P4)</f>
        <v>0</v>
      </c>
      <c r="J303" s="33" t="s">
        <v>43</v>
      </c>
      <c r="O303" s="36">
        <f>I303*0.21</f>
        <v>0</v>
      </c>
      <c r="P303">
        <v>3</v>
      </c>
    </row>
    <row r="304" spans="1:16" x14ac:dyDescent="0.25">
      <c r="A304" s="30" t="s">
        <v>44</v>
      </c>
      <c r="B304" s="37"/>
      <c r="E304" s="43"/>
      <c r="J304" s="38"/>
    </row>
    <row r="305" spans="1:16" ht="75" x14ac:dyDescent="0.25">
      <c r="A305" s="30" t="s">
        <v>46</v>
      </c>
      <c r="B305" s="37"/>
      <c r="E305" s="39" t="s">
        <v>400</v>
      </c>
      <c r="J305" s="38"/>
    </row>
    <row r="306" spans="1:16" ht="75" x14ac:dyDescent="0.25">
      <c r="A306" s="30" t="s">
        <v>48</v>
      </c>
      <c r="B306" s="37"/>
      <c r="E306" s="32" t="s">
        <v>401</v>
      </c>
      <c r="J306" s="38"/>
    </row>
    <row r="307" spans="1:16" x14ac:dyDescent="0.25">
      <c r="A307" s="30" t="s">
        <v>38</v>
      </c>
      <c r="B307" s="30">
        <v>74</v>
      </c>
      <c r="C307" s="31" t="s">
        <v>402</v>
      </c>
      <c r="D307" s="30" t="s">
        <v>40</v>
      </c>
      <c r="E307" s="32" t="s">
        <v>403</v>
      </c>
      <c r="F307" s="33" t="s">
        <v>133</v>
      </c>
      <c r="G307" s="34">
        <v>2.2999999999999998</v>
      </c>
      <c r="H307" s="35">
        <v>0</v>
      </c>
      <c r="I307" s="35">
        <f>ROUND(G307*H307,P4)</f>
        <v>0</v>
      </c>
      <c r="J307" s="33" t="s">
        <v>43</v>
      </c>
      <c r="O307" s="36">
        <f>I307*0.21</f>
        <v>0</v>
      </c>
      <c r="P307">
        <v>3</v>
      </c>
    </row>
    <row r="308" spans="1:16" x14ac:dyDescent="0.25">
      <c r="A308" s="30" t="s">
        <v>44</v>
      </c>
      <c r="B308" s="37"/>
      <c r="E308" s="43" t="s">
        <v>40</v>
      </c>
      <c r="J308" s="38"/>
    </row>
    <row r="309" spans="1:16" x14ac:dyDescent="0.25">
      <c r="A309" s="30" t="s">
        <v>46</v>
      </c>
      <c r="B309" s="37"/>
      <c r="E309" s="39" t="s">
        <v>404</v>
      </c>
      <c r="J309" s="38"/>
    </row>
    <row r="310" spans="1:16" ht="75" x14ac:dyDescent="0.25">
      <c r="A310" s="30" t="s">
        <v>48</v>
      </c>
      <c r="B310" s="37"/>
      <c r="E310" s="32" t="s">
        <v>405</v>
      </c>
      <c r="J310" s="38"/>
    </row>
    <row r="311" spans="1:16" x14ac:dyDescent="0.25">
      <c r="A311" s="30" t="s">
        <v>38</v>
      </c>
      <c r="B311" s="30">
        <v>75</v>
      </c>
      <c r="C311" s="31" t="s">
        <v>406</v>
      </c>
      <c r="D311" s="30" t="s">
        <v>40</v>
      </c>
      <c r="E311" s="32" t="s">
        <v>407</v>
      </c>
      <c r="F311" s="33" t="s">
        <v>78</v>
      </c>
      <c r="G311" s="34">
        <v>2.1000000000000001E-2</v>
      </c>
      <c r="H311" s="35">
        <v>0</v>
      </c>
      <c r="I311" s="35">
        <f>ROUND(G311*H311,P4)</f>
        <v>0</v>
      </c>
      <c r="J311" s="33" t="s">
        <v>43</v>
      </c>
      <c r="O311" s="36">
        <f>I311*0.21</f>
        <v>0</v>
      </c>
      <c r="P311">
        <v>3</v>
      </c>
    </row>
    <row r="312" spans="1:16" x14ac:dyDescent="0.25">
      <c r="A312" s="30" t="s">
        <v>44</v>
      </c>
      <c r="B312" s="37"/>
      <c r="E312" s="32" t="s">
        <v>144</v>
      </c>
      <c r="J312" s="38"/>
    </row>
    <row r="313" spans="1:16" ht="105" x14ac:dyDescent="0.25">
      <c r="A313" s="30" t="s">
        <v>46</v>
      </c>
      <c r="B313" s="37"/>
      <c r="E313" s="39" t="s">
        <v>408</v>
      </c>
      <c r="J313" s="38"/>
    </row>
    <row r="314" spans="1:16" ht="45" x14ac:dyDescent="0.25">
      <c r="A314" s="30" t="s">
        <v>48</v>
      </c>
      <c r="B314" s="37"/>
      <c r="E314" s="32" t="s">
        <v>409</v>
      </c>
      <c r="J314" s="38"/>
    </row>
    <row r="315" spans="1:16" ht="30" x14ac:dyDescent="0.25">
      <c r="A315" s="30" t="s">
        <v>38</v>
      </c>
      <c r="B315" s="30">
        <v>76</v>
      </c>
      <c r="C315" s="31" t="s">
        <v>410</v>
      </c>
      <c r="D315" s="30" t="s">
        <v>40</v>
      </c>
      <c r="E315" s="32" t="s">
        <v>411</v>
      </c>
      <c r="F315" s="33" t="s">
        <v>133</v>
      </c>
      <c r="G315" s="34">
        <v>44.5</v>
      </c>
      <c r="H315" s="35">
        <v>0</v>
      </c>
      <c r="I315" s="35">
        <f>ROUND(G315*H315,P4)</f>
        <v>0</v>
      </c>
      <c r="J315" s="33" t="s">
        <v>43</v>
      </c>
      <c r="O315" s="36">
        <f>I315*0.21</f>
        <v>0</v>
      </c>
      <c r="P315">
        <v>3</v>
      </c>
    </row>
    <row r="316" spans="1:16" ht="45" x14ac:dyDescent="0.25">
      <c r="A316" s="30" t="s">
        <v>44</v>
      </c>
      <c r="B316" s="37"/>
      <c r="E316" s="32" t="s">
        <v>412</v>
      </c>
      <c r="J316" s="38"/>
    </row>
    <row r="317" spans="1:16" x14ac:dyDescent="0.25">
      <c r="A317" s="30" t="s">
        <v>46</v>
      </c>
      <c r="B317" s="37"/>
      <c r="E317" s="39" t="s">
        <v>413</v>
      </c>
      <c r="J317" s="38"/>
    </row>
    <row r="318" spans="1:16" ht="135" x14ac:dyDescent="0.25">
      <c r="A318" s="30" t="s">
        <v>48</v>
      </c>
      <c r="B318" s="37"/>
      <c r="E318" s="32" t="s">
        <v>414</v>
      </c>
      <c r="J318" s="38"/>
    </row>
    <row r="319" spans="1:16" x14ac:dyDescent="0.25">
      <c r="A319" s="30" t="s">
        <v>38</v>
      </c>
      <c r="B319" s="30">
        <v>77</v>
      </c>
      <c r="C319" s="31" t="s">
        <v>415</v>
      </c>
      <c r="D319" s="30" t="s">
        <v>40</v>
      </c>
      <c r="E319" s="32" t="s">
        <v>416</v>
      </c>
      <c r="F319" s="33" t="s">
        <v>305</v>
      </c>
      <c r="G319" s="34">
        <v>3</v>
      </c>
      <c r="H319" s="35">
        <v>0</v>
      </c>
      <c r="I319" s="35">
        <f>ROUND(G319*H319,P4)</f>
        <v>0</v>
      </c>
      <c r="J319" s="33" t="s">
        <v>43</v>
      </c>
      <c r="O319" s="36">
        <f>I319*0.21</f>
        <v>0</v>
      </c>
      <c r="P319">
        <v>3</v>
      </c>
    </row>
    <row r="320" spans="1:16" ht="45" x14ac:dyDescent="0.25">
      <c r="A320" s="30" t="s">
        <v>44</v>
      </c>
      <c r="B320" s="37"/>
      <c r="E320" s="32" t="s">
        <v>417</v>
      </c>
      <c r="J320" s="38"/>
    </row>
    <row r="321" spans="1:16" x14ac:dyDescent="0.25">
      <c r="A321" s="30" t="s">
        <v>46</v>
      </c>
      <c r="B321" s="37"/>
      <c r="E321" s="39" t="s">
        <v>418</v>
      </c>
      <c r="J321" s="38"/>
    </row>
    <row r="322" spans="1:16" ht="135" x14ac:dyDescent="0.25">
      <c r="A322" s="30" t="s">
        <v>48</v>
      </c>
      <c r="B322" s="37"/>
      <c r="E322" s="32" t="s">
        <v>419</v>
      </c>
      <c r="J322" s="38"/>
    </row>
    <row r="323" spans="1:16" x14ac:dyDescent="0.25">
      <c r="A323" s="30" t="s">
        <v>38</v>
      </c>
      <c r="B323" s="30">
        <v>78</v>
      </c>
      <c r="C323" s="31" t="s">
        <v>420</v>
      </c>
      <c r="D323" s="30" t="s">
        <v>61</v>
      </c>
      <c r="E323" s="32" t="s">
        <v>421</v>
      </c>
      <c r="F323" s="33" t="s">
        <v>305</v>
      </c>
      <c r="G323" s="34">
        <v>1</v>
      </c>
      <c r="H323" s="35">
        <v>0</v>
      </c>
      <c r="I323" s="35">
        <f>ROUND(G323*H323,P4)</f>
        <v>0</v>
      </c>
      <c r="J323" s="33" t="s">
        <v>43</v>
      </c>
      <c r="O323" s="36">
        <f>I323*0.21</f>
        <v>0</v>
      </c>
      <c r="P323">
        <v>3</v>
      </c>
    </row>
    <row r="324" spans="1:16" ht="45" x14ac:dyDescent="0.25">
      <c r="A324" s="30" t="s">
        <v>44</v>
      </c>
      <c r="B324" s="37"/>
      <c r="E324" s="32" t="s">
        <v>422</v>
      </c>
      <c r="J324" s="38"/>
    </row>
    <row r="325" spans="1:16" x14ac:dyDescent="0.25">
      <c r="A325" s="30" t="s">
        <v>46</v>
      </c>
      <c r="B325" s="37"/>
      <c r="E325" s="39" t="s">
        <v>47</v>
      </c>
      <c r="J325" s="38"/>
    </row>
    <row r="326" spans="1:16" ht="135" x14ac:dyDescent="0.25">
      <c r="A326" s="30" t="s">
        <v>48</v>
      </c>
      <c r="B326" s="37"/>
      <c r="E326" s="32" t="s">
        <v>419</v>
      </c>
      <c r="J326" s="38"/>
    </row>
    <row r="327" spans="1:16" x14ac:dyDescent="0.25">
      <c r="A327" s="30" t="s">
        <v>38</v>
      </c>
      <c r="B327" s="30">
        <v>79</v>
      </c>
      <c r="C327" s="31" t="s">
        <v>423</v>
      </c>
      <c r="D327" s="30" t="s">
        <v>40</v>
      </c>
      <c r="E327" s="32" t="s">
        <v>424</v>
      </c>
      <c r="F327" s="33" t="s">
        <v>305</v>
      </c>
      <c r="G327" s="34">
        <v>2</v>
      </c>
      <c r="H327" s="35">
        <v>0</v>
      </c>
      <c r="I327" s="35">
        <f>ROUND(G327*H327,P4)</f>
        <v>0</v>
      </c>
      <c r="J327" s="33" t="s">
        <v>43</v>
      </c>
      <c r="O327" s="36">
        <f>I327*0.21</f>
        <v>0</v>
      </c>
      <c r="P327">
        <v>3</v>
      </c>
    </row>
    <row r="328" spans="1:16" ht="30" x14ac:dyDescent="0.25">
      <c r="A328" s="30" t="s">
        <v>44</v>
      </c>
      <c r="B328" s="37"/>
      <c r="E328" s="32" t="s">
        <v>107</v>
      </c>
      <c r="J328" s="38"/>
    </row>
    <row r="329" spans="1:16" x14ac:dyDescent="0.25">
      <c r="A329" s="30" t="s">
        <v>46</v>
      </c>
      <c r="B329" s="37"/>
      <c r="E329" s="39" t="s">
        <v>425</v>
      </c>
      <c r="J329" s="38"/>
    </row>
    <row r="330" spans="1:16" ht="165" x14ac:dyDescent="0.25">
      <c r="A330" s="30" t="s">
        <v>48</v>
      </c>
      <c r="B330" s="40"/>
      <c r="C330" s="41"/>
      <c r="D330" s="41"/>
      <c r="E330" s="32" t="s">
        <v>426</v>
      </c>
      <c r="F330" s="41"/>
      <c r="G330" s="41"/>
      <c r="H330" s="41"/>
      <c r="I330" s="41"/>
      <c r="J330" s="42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55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17</v>
      </c>
      <c r="F2" s="3"/>
      <c r="G2" s="3"/>
      <c r="H2" s="3"/>
      <c r="I2" s="3"/>
      <c r="J2" s="15"/>
    </row>
    <row r="3" spans="1:16" x14ac:dyDescent="0.25">
      <c r="A3" s="3" t="s">
        <v>18</v>
      </c>
      <c r="B3" s="16" t="s">
        <v>19</v>
      </c>
      <c r="C3" s="48" t="s">
        <v>20</v>
      </c>
      <c r="D3" s="49"/>
      <c r="E3" s="17" t="s">
        <v>21</v>
      </c>
      <c r="F3" s="3"/>
      <c r="G3" s="3"/>
      <c r="H3" s="18" t="s">
        <v>15</v>
      </c>
      <c r="I3" s="19">
        <f>SUMIFS(I8:I12,A8:A12,"SD")</f>
        <v>0</v>
      </c>
      <c r="J3" s="15"/>
      <c r="O3">
        <v>0</v>
      </c>
      <c r="P3">
        <v>2</v>
      </c>
    </row>
    <row r="4" spans="1:16" x14ac:dyDescent="0.25">
      <c r="A4" s="3" t="s">
        <v>22</v>
      </c>
      <c r="B4" s="16" t="s">
        <v>23</v>
      </c>
      <c r="C4" s="48" t="s">
        <v>15</v>
      </c>
      <c r="D4" s="49"/>
      <c r="E4" s="17" t="s">
        <v>16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24</v>
      </c>
      <c r="B5" s="51" t="s">
        <v>25</v>
      </c>
      <c r="C5" s="52" t="s">
        <v>26</v>
      </c>
      <c r="D5" s="52" t="s">
        <v>27</v>
      </c>
      <c r="E5" s="52" t="s">
        <v>28</v>
      </c>
      <c r="F5" s="52" t="s">
        <v>29</v>
      </c>
      <c r="G5" s="52" t="s">
        <v>30</v>
      </c>
      <c r="H5" s="52" t="s">
        <v>31</v>
      </c>
      <c r="I5" s="52"/>
      <c r="J5" s="53" t="s">
        <v>32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33</v>
      </c>
      <c r="I6" s="7" t="s">
        <v>34</v>
      </c>
      <c r="J6" s="53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35</v>
      </c>
      <c r="B8" s="25"/>
      <c r="C8" s="26" t="s">
        <v>277</v>
      </c>
      <c r="D8" s="27"/>
      <c r="E8" s="24" t="s">
        <v>278</v>
      </c>
      <c r="F8" s="27"/>
      <c r="G8" s="27"/>
      <c r="H8" s="27"/>
      <c r="I8" s="28">
        <f>SUMIFS(I9:I12,A9:A12,"P")</f>
        <v>0</v>
      </c>
      <c r="J8" s="29"/>
    </row>
    <row r="9" spans="1:16" x14ac:dyDescent="0.25">
      <c r="A9" s="30" t="s">
        <v>38</v>
      </c>
      <c r="B9" s="30">
        <v>1</v>
      </c>
      <c r="C9" s="31" t="s">
        <v>427</v>
      </c>
      <c r="D9" s="30" t="s">
        <v>40</v>
      </c>
      <c r="E9" s="32" t="s">
        <v>428</v>
      </c>
      <c r="F9" s="33" t="s">
        <v>42</v>
      </c>
      <c r="G9" s="34">
        <v>1</v>
      </c>
      <c r="H9" s="35">
        <v>0</v>
      </c>
      <c r="I9" s="35">
        <f>ROUND(G9*H9,P4)</f>
        <v>0</v>
      </c>
      <c r="J9" s="33" t="s">
        <v>43</v>
      </c>
      <c r="O9" s="36">
        <f>I9*0.21</f>
        <v>0</v>
      </c>
      <c r="P9">
        <v>3</v>
      </c>
    </row>
    <row r="10" spans="1:16" ht="30" x14ac:dyDescent="0.25">
      <c r="A10" s="30" t="s">
        <v>44</v>
      </c>
      <c r="B10" s="37"/>
      <c r="E10" s="32" t="s">
        <v>429</v>
      </c>
      <c r="J10" s="38"/>
    </row>
    <row r="11" spans="1:16" x14ac:dyDescent="0.25">
      <c r="A11" s="30" t="s">
        <v>46</v>
      </c>
      <c r="B11" s="37"/>
      <c r="E11" s="44" t="s">
        <v>40</v>
      </c>
      <c r="J11" s="38"/>
    </row>
    <row r="12" spans="1:16" x14ac:dyDescent="0.25">
      <c r="A12" s="30" t="s">
        <v>48</v>
      </c>
      <c r="B12" s="40"/>
      <c r="C12" s="41"/>
      <c r="D12" s="41"/>
      <c r="E12" s="45" t="s">
        <v>40</v>
      </c>
      <c r="F12" s="41"/>
      <c r="G12" s="41"/>
      <c r="H12" s="41"/>
      <c r="I12" s="41"/>
      <c r="J12" s="42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010</vt:lpstr>
      <vt:lpstr>SO101</vt:lpstr>
      <vt:lpstr>SO401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Kysilko</dc:creator>
  <cp:lastModifiedBy>Zdeněk Kysilko</cp:lastModifiedBy>
  <cp:lastPrinted>2025-03-11T12:57:41Z</cp:lastPrinted>
  <dcterms:created xsi:type="dcterms:W3CDTF">2025-03-11T12:52:25Z</dcterms:created>
  <dcterms:modified xsi:type="dcterms:W3CDTF">2025-03-11T12:58:20Z</dcterms:modified>
</cp:coreProperties>
</file>